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harts/chart24.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au\Documents\Dell M4800 new backup\1. RegressIt\00000. FINAL VERSIONS FOR WEB SITE\1. FINAL PROGRAMS\FOR ZIPPING - PC\"/>
    </mc:Choice>
  </mc:AlternateContent>
  <bookViews>
    <workbookView xWindow="0" yWindow="0" windowWidth="25665" windowHeight="16950"/>
  </bookViews>
  <sheets>
    <sheet name="Data" sheetId="1" r:id="rId1"/>
    <sheet name="Stats 1" sheetId="2" r:id="rId2"/>
    <sheet name="Stats 2" sheetId="4" r:id="rId3"/>
    <sheet name="Stats 3" sheetId="21" r:id="rId4"/>
    <sheet name="Model 1.0" sheetId="23" r:id="rId5"/>
    <sheet name="Model 2.0" sheetId="26" r:id="rId6"/>
    <sheet name="Model 3.0" sheetId="36" r:id="rId7"/>
    <sheet name="Model 4.0" sheetId="47" r:id="rId8"/>
    <sheet name="Model Summaries" sheetId="24" r:id="rId9"/>
  </sheets>
  <definedNames>
    <definedName name="___autoF" localSheetId="4" hidden="1">0</definedName>
    <definedName name="___autoF" localSheetId="5" hidden="1">1</definedName>
    <definedName name="___autoF" localSheetId="6" hidden="1">1</definedName>
    <definedName name="___autoF" localSheetId="7" hidden="1">1</definedName>
    <definedName name="___gFirst" localSheetId="1" hidden="1">_____orjpta</definedName>
    <definedName name="___gFirst" localSheetId="2" hidden="1">_____orjpta</definedName>
    <definedName name="___gFirst" localSheetId="3" hidden="1">Y</definedName>
    <definedName name="___gSet" localSheetId="1" hidden="1">0</definedName>
    <definedName name="___gSet" localSheetId="2" hidden="1">31011</definedName>
    <definedName name="___gSet" localSheetId="3" hidden="1">41220</definedName>
    <definedName name="___rsumm___Y" localSheetId="8" hidden="1">'Model Summaries'!$A$3</definedName>
    <definedName name="__nSelect_" hidden="1">0</definedName>
    <definedName name="ActiveRegModel" hidden="1">"Model 4.0"</definedName>
    <definedName name="Date">Data!$A$2:$A$251</definedName>
    <definedName name="FirstForecastRow" localSheetId="4" hidden="1">-1</definedName>
    <definedName name="FirstForecastRow" localSheetId="5" hidden="1">52</definedName>
    <definedName name="FirstForecastRow" localSheetId="6" hidden="1">32</definedName>
    <definedName name="FirstForecastRow" localSheetId="7" hidden="1">34</definedName>
    <definedName name="LastAnalysisModel" hidden="1">"Stats 3"</definedName>
    <definedName name="nDataAnalysis" hidden="1">3</definedName>
    <definedName name="nRegMod" hidden="1">4</definedName>
    <definedName name="OKtoForecast" hidden="1">1</definedName>
    <definedName name="X_1">Data!$B$2:$B$251</definedName>
    <definedName name="X_2">Data!$C$2:$C$251</definedName>
    <definedName name="X_3">Data!$D$2:$D$251</definedName>
    <definedName name="X_4">Data!$E$2:$E$251</definedName>
    <definedName name="X_5">Data!$F$2:$F$251</definedName>
    <definedName name="Y">Data!$G$2:$G$251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47" l="1"/>
  <c r="AA2" i="47"/>
  <c r="H33" i="47"/>
  <c r="G33" i="47"/>
  <c r="E33" i="47"/>
  <c r="D33" i="47"/>
  <c r="D10" i="47"/>
  <c r="B10" i="47"/>
  <c r="D24" i="47"/>
  <c r="C23" i="47"/>
  <c r="D23" i="47" s="1"/>
  <c r="E23" i="47" s="1"/>
  <c r="F23" i="47" s="1"/>
  <c r="B25" i="47"/>
  <c r="E10" i="47" s="1"/>
  <c r="D17" i="47"/>
  <c r="E17" i="47" s="1"/>
  <c r="D18" i="47"/>
  <c r="E18" i="47" s="1"/>
  <c r="D16" i="47"/>
  <c r="E16" i="47" s="1"/>
  <c r="G15" i="47"/>
  <c r="F15" i="47"/>
  <c r="H10" i="47"/>
  <c r="CG36" i="47" s="1"/>
  <c r="AA3" i="26"/>
  <c r="AA2" i="26"/>
  <c r="H51" i="26"/>
  <c r="G51" i="26"/>
  <c r="E51" i="26"/>
  <c r="D51" i="26"/>
  <c r="E30" i="26"/>
  <c r="E29" i="26"/>
  <c r="E28" i="26"/>
  <c r="E27" i="26"/>
  <c r="E26" i="26"/>
  <c r="G25" i="26"/>
  <c r="F25" i="26"/>
  <c r="B10" i="26"/>
  <c r="D20" i="26"/>
  <c r="D10" i="26" s="1"/>
  <c r="C19" i="26"/>
  <c r="D19" i="26" s="1"/>
  <c r="E19" i="26" s="1"/>
  <c r="F19" i="26" s="1"/>
  <c r="B21" i="26"/>
  <c r="E10" i="26" s="1"/>
  <c r="I15" i="26" s="1"/>
  <c r="D15" i="26"/>
  <c r="E15" i="26" s="1"/>
  <c r="D14" i="26"/>
  <c r="E14" i="26" s="1"/>
  <c r="G13" i="26"/>
  <c r="F13" i="26"/>
  <c r="H10" i="26"/>
  <c r="H34" i="47" l="1"/>
  <c r="CG34" i="47"/>
  <c r="G18" i="47"/>
  <c r="G37" i="47"/>
  <c r="E37" i="47"/>
  <c r="D35" i="47"/>
  <c r="F18" i="47"/>
  <c r="C10" i="47"/>
  <c r="E35" i="47"/>
  <c r="H37" i="47"/>
  <c r="G35" i="47"/>
  <c r="CG37" i="47"/>
  <c r="H35" i="47"/>
  <c r="D38" i="47"/>
  <c r="CG35" i="47"/>
  <c r="E38" i="47"/>
  <c r="D36" i="47"/>
  <c r="G38" i="47"/>
  <c r="D37" i="47"/>
  <c r="E36" i="47"/>
  <c r="H38" i="47"/>
  <c r="G17" i="47"/>
  <c r="F17" i="47"/>
  <c r="D34" i="47"/>
  <c r="G36" i="47"/>
  <c r="CG38" i="47"/>
  <c r="F16" i="47"/>
  <c r="E34" i="47"/>
  <c r="H36" i="47"/>
  <c r="G16" i="47"/>
  <c r="G34" i="47"/>
  <c r="F55" i="26"/>
  <c r="C55" i="26" s="1"/>
  <c r="CG55" i="26" s="1"/>
  <c r="F53" i="26"/>
  <c r="C53" i="26" s="1"/>
  <c r="CG53" i="26" s="1"/>
  <c r="C26" i="26"/>
  <c r="C10" i="26"/>
  <c r="C29" i="26"/>
  <c r="D29" i="26" s="1"/>
  <c r="C28" i="26"/>
  <c r="D28" i="26" s="1"/>
  <c r="C30" i="26"/>
  <c r="D30" i="26" s="1"/>
  <c r="F30" i="26" s="1"/>
  <c r="F56" i="26"/>
  <c r="C56" i="26" s="1"/>
  <c r="CG56" i="26" s="1"/>
  <c r="F54" i="26"/>
  <c r="C54" i="26" s="1"/>
  <c r="CG54" i="26" s="1"/>
  <c r="F52" i="26"/>
  <c r="C52" i="26" s="1"/>
  <c r="C27" i="26"/>
  <c r="D27" i="26" s="1"/>
  <c r="D26" i="26"/>
  <c r="G26" i="26" s="1"/>
  <c r="D53" i="26"/>
  <c r="E53" i="26"/>
  <c r="G14" i="26"/>
  <c r="F26" i="26"/>
  <c r="G53" i="26"/>
  <c r="F14" i="26"/>
  <c r="G15" i="26"/>
  <c r="F15" i="26"/>
  <c r="H56" i="26" l="1"/>
  <c r="H52" i="26"/>
  <c r="E56" i="26"/>
  <c r="G56" i="26"/>
  <c r="H54" i="26"/>
  <c r="E55" i="26"/>
  <c r="G27" i="26"/>
  <c r="F27" i="26"/>
  <c r="F28" i="26"/>
  <c r="G28" i="26"/>
  <c r="G29" i="26"/>
  <c r="F29" i="26"/>
  <c r="CG52" i="26"/>
  <c r="D52" i="26"/>
  <c r="E52" i="26"/>
  <c r="G52" i="26"/>
  <c r="G55" i="26"/>
  <c r="D56" i="26"/>
  <c r="D54" i="26"/>
  <c r="E54" i="26"/>
  <c r="G30" i="26"/>
  <c r="D55" i="26"/>
  <c r="H55" i="26"/>
  <c r="G54" i="26"/>
  <c r="H53" i="26"/>
</calcChain>
</file>

<file path=xl/comments1.xml><?xml version="1.0" encoding="utf-8"?>
<comments xmlns="http://schemas.openxmlformats.org/spreadsheetml/2006/main">
  <authors>
    <author>FacDS - Bob Nau</author>
  </authors>
  <commentList>
    <comment ref="B1" authorId="0" shapeId="0">
      <text>
        <r>
          <rPr>
            <sz val="9"/>
            <color indexed="81"/>
            <rFont val="Tahoma"/>
            <family val="2"/>
          </rPr>
          <t>Model 1.0 (#vars=4, n=245, AdjRsq=0.668)
Dependent variable = Y 
Run time = 2/19/2019 3:26:27 PM
File name = RegressItPCtest.xlsx
Data sheet name = Data
Computer name = FACDS414
Program file name = RegressItPC
Version number = 2019.02.14
Execution time = 00h:00m:03s</t>
        </r>
      </text>
    </comment>
  </commentList>
</comments>
</file>

<file path=xl/comments2.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Model 2.0 (#vars=1, n=245, AdjRsq=0.493)
Dependent variable = Y 
Run time = 2/19/2019 3:30:50 PM
File name = RegressItPCtest.xlsx
Data sheet name = Data
Computer name = FACDS414
Program file name = RegressItPC
Version number = 2019.02.14
Execution time = 00h:00m:04s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7"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18"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18"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A23"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A24"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B46"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46"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46"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46"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46"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H47" authorId="0" shapeId="0">
      <text>
        <r>
          <rPr>
            <sz val="9"/>
            <color indexed="81"/>
            <rFont val="Tahoma"/>
            <family val="2"/>
          </rPr>
          <t>Adjusted Anderson-Darling statistic = 4.23 (P=0.000)
The critical value is 0.752 [1.035, 1.443] for non-normality
that is significant at the 0.05 [0.01, 0.001] level.
Jarque-Bera statistic = 263.28 (P=0.000)
The critical value is 5.991 [9.210, 13.816] for non-normality
that is significant at the 0.05 [0.01, 0.001] level,
 based on a Chi-square distribution with 2 degrees of freedom.</t>
        </r>
      </text>
    </comment>
    <comment ref="A50" authorId="0" shapeId="0">
      <text>
        <r>
          <rPr>
            <sz val="9"/>
            <color indexed="81"/>
            <rFont val="Tahoma"/>
            <family val="2"/>
          </rPr>
          <t>This table and chart show the forecasts that were generated for all
rows where the independent variables were present and the dependent
variable was missing, along with standard errors and confidence limits
for both means and forecasts.   The standard error of the mean for
a given forecast is the estimated standard deviation of the error in
its point value, i.e., the deviation between the forecast that was
actually made and the forecast that would have been made if the true
values of the coefficients were known.  It takes into account the standard
errors of the coefficient estimates and also the correlations among
them, as well as the value of the independent variables in that row
of the data set.  The confidence limits in the table and chart are
dynamic:  they respond to changes in the confidence label that are
made using the Conf+ and Conf- buttons on the ribbon.
Standard errors for means get *larger* as values of the independent
variables move farther away from their respective mean values, reflecting
the fact that uncertainty about the position of the true regression
line is larger when you are farther from the center of the data.  
Standard errors of means get *smaller* as the data set gets larger
(assuming that all the data is described by same model), because the
coefficient estimates become more accurate with more data.
The standard error of a forecast is the estimated standard deviation
of the forecast error, i.e., the deviation between the forecast and
the value that will be observed for the dependent variable.  Its value
depends on two sources of error:  the error in knowing the true value
of model's point forecast (whose estimated standard deviation is the
standard error of the mean) and the unexplained noise in the data (whose
estimated standard deviation is the standard error of the regression).
  These two components of error are assumed to be statistically independent,
and therefore the square of the standard error of the forecast is equal
to the sum of the squares of the standard error of the mean and the
standard error of the regression. 
Note that the standard error of the mean is not a constant (unless
the model has only a constant):  its value depends on the values of
the independent variables used in a given forecast, and it is larger
for forecasts that are made for more extreme scenarios.  As the sample
size gets larger, the standard errors of all forecasts converge to
the standard error of the regression, because the standard errors of
means converge to zero.  Thus, the standard error of the regression
is a lower bound on the standard error of any forecast.
The corresponding confidence intervals for means and forecasts are
calculated in the usual way:  they are equal to the point forecasts
plus or minus an appropriate number of standard errors, where that
number of standard errors is the critical value of the t distribution
for the given confidence level and number of degrees of freedom (sample
size minus number of model parameters), which is shown in cell H10
on this worksheet.  By the usual rule of thumb,  an appoximate 95%
confidence interval for a mean or forecast is the point forecast plus
or minus 2 times its standard error.</t>
        </r>
      </text>
    </comment>
    <comment ref="A51" authorId="0" shapeId="0">
      <text>
        <r>
          <rPr>
            <sz val="9"/>
            <color indexed="81"/>
            <rFont val="Tahoma"/>
            <family val="2"/>
          </rPr>
          <t>This table and chart show the forecasts that were generated for all
rows where the independent variables were present and the dependent
variable was missing, along with standard errors and confidence limits
for both means and forecasts.   The standard error of the mean for
a given forecast is the estimated standard deviation of the error in
its point value, i.e., the deviation between the forecast that was
actually made and the forecast that would have been made if the true
values of the coefficients were known.  It takes into account the standard
errors of the coefficient estimates and also the correlations among
them, as well as the value of the independent variables in that row
of the data set.  The confidence limits in the table and chart are
dynamic:  they respond to changes in the confidence label that are
made using the Conf+ and Conf- buttons on the ribbon.
Standard errors for means get *larger* as values of the independent
variables move farther away from their respective mean values, reflecting
the fact that uncertainty about the position of the true regression
line is larger when you are farther from the center of the data.  
Standard errors of means get *smaller* as the data set gets larger
(assuming that all the data is described by same model), because the
coefficient estimates become more accurate with more data.
The standard error of a forecast is the estimated standard deviation
of the forecast error, i.e., the deviation between the forecast and
the value that will be observed for the dependent variable.  Its value
depends on two sources of error:  the error in knowing the true value
of model's point forecast (whose estimated standard deviation is the
standard error of the mean) and the unexplained noise in the data (whose
estimated standard deviation is the standard error of the regression).
  These two components of error are assumed to be statistically independent,
and therefore the square of the standard error of the forecast is equal
to the sum of the squares of the standard error of the mean and the
standard error of the regression. 
Note that the standard error of the mean is not a constant (unless
the model has only a constant):  its value depends on the values of
the independent variables used in a given forecast, and it is larger
for forecasts that are made for more extreme scenarios.  As the sample
size gets larger, the standard errors of all forecasts converge to
the standard error of the regression, because the standard errors of
means converge to zero.  Thus, the standard error of the regression
is a lower bound on the standard error of any forecast.
The corresponding confidence intervals for means and forecasts are
calculated in the usual way:  they are equal to the point forecasts
plus or minus an appropriate number of standard errors, where that
number of standard errors is the critical value of the t distribution
for the given confidence level and number of degrees of freedom (sample
size minus number of model parameters), which is shown in cell H10
on this worksheet.  By the usual rule of thumb,  an appoximate 95%
confidence interval for a mean or forecast is the point forecast plus
or minus 2 times its standard error.</t>
        </r>
      </text>
    </comment>
    <comment ref="A80"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81"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102"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103"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124"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25"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46"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47"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68"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69"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90" authorId="0" shapeId="0">
      <text>
        <r>
          <rPr>
            <sz val="9"/>
            <color indexed="81"/>
            <rFont val="Tahoma"/>
            <family val="2"/>
          </rPr>
          <t>Plots of residuals versus all the independent variables can be helpful
in determining whether particular independent variables are associated
with problems seen in the other residual plots.  In theory the residuals
should be identically normally distributed with a mean of zero when
plotted versus any independent variable, as well as versus time or
versus the predictions.  The things to watch for here are the same
as those to be watched for in the residual-versus-predicted-value plot,
namely a systematic nonlinear pattern and/or a tendency to make systematically
larger (or perhaps systematically smaller) errors for larger values
of some variables.  It is not necessary for the points to be evenly
distributed from left to right on these plots:  clumps or vertical
lines are OK.  What is important is that the vertical distribution
of points should be the same and should be centered around zero as
you scan from left to right.</t>
        </r>
      </text>
    </comment>
    <comment ref="A191" authorId="0" shapeId="0">
      <text>
        <r>
          <rPr>
            <sz val="9"/>
            <color indexed="81"/>
            <rFont val="Tahoma"/>
            <family val="2"/>
          </rPr>
          <t>Plots of residuals versus all the independent variables can be helpful
in determining whether particular independent variables are associated
with problems seen in the other residual plots.  In theory the residuals
should be identically normally distributed with a mean of zero when
plotted versus any independent variable, as well as versus time or
versus the predictions.  The things to watch for here are the same
as those to be watched for in the residual-versus-predicted-value plot,
namely a systematic nonlinear pattern and/or a tendency to make systematically
larger (or perhaps systematically smaller) errors for larger values
of some variables.  It is not necessary for the points to be evenly
distributed from left to right on these plots:  clumps or vertical
lines are OK.  What is important is that the vertical distribution
of points should be the same and should be centered around zero as
you scan from left to right.</t>
        </r>
      </text>
    </comment>
  </commentList>
</comments>
</file>

<file path=xl/comments3.xml><?xml version="1.0" encoding="utf-8"?>
<comments xmlns="http://schemas.openxmlformats.org/spreadsheetml/2006/main">
  <authors>
    <author>FacDS - Bob Nau</author>
  </authors>
  <commentList>
    <comment ref="B1" authorId="0" shapeId="0">
      <text>
        <r>
          <rPr>
            <sz val="9"/>
            <color indexed="81"/>
            <rFont val="Tahoma"/>
            <family val="2"/>
          </rPr>
          <t>Model 3.0 (#vars=3, n=245, AdjRsq=0.662)
Dependent variable = Y 
Run time = 2/19/2019 3:37:09 PM
File name = RegressItPCtest.xlsx
Data sheet name = Data
Computer name = FACDS414
Program file name = RegressItPC
Version number = 2019.02.14
Execution time = 00h:00m:07s</t>
        </r>
      </text>
    </comment>
  </commentList>
</comments>
</file>

<file path=xl/comments4.xml><?xml version="1.0" encoding="utf-8"?>
<comments xmlns="http://schemas.openxmlformats.org/spreadsheetml/2006/main">
  <authors>
    <author>FacDS - Bob Nau</author>
  </authors>
  <commentList>
    <comment ref="B1" authorId="0" shapeId="0">
      <text>
        <r>
          <rPr>
            <sz val="9"/>
            <color indexed="81"/>
            <rFont val="Tahoma"/>
            <family val="2"/>
          </rPr>
          <t>Model 4.0 (#vars=3, no constant, n=245, AdjRsq=0.988)
Dependent variable = Y 
Run time = 2/19/2019 3:39:57 PM
File name = RegressItPCtest.xlsx
Data sheet name = Data
Computer name = FACDS414
Program file name = RegressItPC
Version number = 2019.02.14
Execution time = 00h:00m:02s</t>
        </r>
      </text>
    </comment>
  </commentList>
</comments>
</file>

<file path=xl/comments5.xml><?xml version="1.0" encoding="utf-8"?>
<comments xmlns="http://schemas.openxmlformats.org/spreadsheetml/2006/main">
  <authors>
    <author>FacDS - Bob Nau</author>
  </authors>
  <commentList>
    <comment ref="B4" authorId="0" shapeId="0">
      <text>
        <r>
          <rPr>
            <sz val="9"/>
            <color indexed="81"/>
            <rFont val="Tahoma"/>
            <family val="2"/>
          </rPr>
          <t>Model 1.0 (#vars=4, n=245, AdjRsq=0.668)
Dependent variable = Y 
Run time = 2/19/2019 3:26:27 PM
File name = RegressItPCtest.xlsx
Data sheet name = Data
Computer name = FACDS414
Program file name = RegressItPC
Version number = 2019.02.14
Execution time = 00h:00m:03s</t>
        </r>
      </text>
    </comment>
    <comment ref="C4" authorId="0" shapeId="0">
      <text>
        <r>
          <rPr>
            <sz val="9"/>
            <color indexed="81"/>
            <rFont val="Tahoma"/>
            <family val="2"/>
          </rPr>
          <t>Model 2.0 (#vars=1, n=245, AdjRsq=0.493)
Dependent variable = Y 
Run time = 2/19/2019 3:30:50 PM
File name = RegressItPCtest.xlsx
Data sheet name = Data
Computer name = FACDS414
Program file name = RegressItPC
Version number = 2019.02.14
Execution time = 00h:00m:04s</t>
        </r>
      </text>
    </comment>
    <comment ref="D4" authorId="0" shapeId="0">
      <text>
        <r>
          <rPr>
            <sz val="9"/>
            <color indexed="81"/>
            <rFont val="Tahoma"/>
            <family val="2"/>
          </rPr>
          <t>Model 3.0 (#vars=3, n=245, AdjRsq=0.662)
Dependent variable = Y 
Run time = 2/19/2019 3:37:09 PM
File name = RegressItPCtest.xlsx
Data sheet name = Data
Computer name = FACDS414
Program file name = RegressItPC
Version number = 2019.02.14
Execution time = 00h:00m:07s</t>
        </r>
      </text>
    </comment>
    <comment ref="E4" authorId="0" shapeId="0">
      <text>
        <r>
          <rPr>
            <sz val="9"/>
            <color indexed="81"/>
            <rFont val="Tahoma"/>
            <family val="2"/>
          </rPr>
          <t>Model 4.0 (#vars=3, no constant, n=245, AdjRsq=0.988)
Dependent variable = Y 
Run time = 2/19/2019 3:39:57 PM
File name = RegressItPCtest.xlsx
Data sheet name = Data
Computer name = FACDS414
Program file name = RegressItPC
Version number = 2019.02.14
Execution time = 00h:00m:02s</t>
        </r>
      </text>
    </comment>
    <comment ref="A8" authorId="0" shapeId="0">
      <text>
        <r>
          <rPr>
            <sz val="9"/>
            <color indexed="81"/>
            <rFont val="Tahoma"/>
            <family val="2"/>
          </rPr>
          <t>You can make a chart of the standard error of the regression and/or R-squared versus the number of variables by selecting a 3-row range beginning in this cell and choosing Insert/Scatterchart from the Excel menu.</t>
        </r>
      </text>
    </comment>
    <comment ref="B15" authorId="0" shapeId="0">
      <text>
        <r>
          <rPr>
            <sz val="9"/>
            <color indexed="81"/>
            <rFont val="Tahoma"/>
            <family val="2"/>
          </rPr>
          <t>Adjusted Anderson-Darling statistic = 0.39 (P=0.384)
The critical value is 0.752 [1.035, 1.443] for non-normality
that is significant at the 0.05 [0.01, 0.001] level.
Jarque-Bera statistic = 2.87 (P=0.238)
The critical value is 5.991 [9.210, 13.816] for non-normality
that is significant at the 0.05 [0.01, 0.001] level,
 based on a Chi-square distribution with 2 degrees of freedom.</t>
        </r>
      </text>
    </comment>
    <comment ref="C15" authorId="0" shapeId="0">
      <text>
        <r>
          <rPr>
            <sz val="9"/>
            <color indexed="81"/>
            <rFont val="Tahoma"/>
            <family val="2"/>
          </rPr>
          <t>Adjusted Anderson-Darling statistic = 4.23 (P=0.000)
The critical value is 0.752 [1.035, 1.443] for non-normality
that is significant at the 0.05 [0.01, 0.001] level.
Jarque-Bera statistic = 263.28 (P=0.000)
The critical value is 5.991 [9.210, 13.816] for non-normality
that is significant at the 0.05 [0.01, 0.001] level,
 based on a Chi-square distribution with 2 degrees of freedom.</t>
        </r>
      </text>
    </comment>
    <comment ref="D15" authorId="0" shapeId="0">
      <text>
        <r>
          <rPr>
            <sz val="9"/>
            <color indexed="81"/>
            <rFont val="Tahoma"/>
            <family val="2"/>
          </rPr>
          <t>Adjusted Anderson-Darling statistic = 0.39 (P=0.374)
The critical value is 0.752 [1.035, 1.443] for non-normality
that is significant at the 0.05 [0.01, 0.001] level.
Jarque-Bera statistic = 2.03 (P=0.363)
The critical value is 5.991 [9.210, 13.816] for non-normality
that is significant at the 0.05 [0.01, 0.001] level,
 based on a Chi-square distribution with 2 degrees of freedom.</t>
        </r>
      </text>
    </comment>
    <comment ref="E15" authorId="0" shapeId="0">
      <text>
        <r>
          <rPr>
            <sz val="9"/>
            <color indexed="81"/>
            <rFont val="Tahoma"/>
            <family val="2"/>
          </rPr>
          <t>Adjusted Anderson-Darling statistic = 0.70 (P=0.067)
The critical value is 0.752 [1.035, 1.443] for non-normality
that is significant at the 0.05 [0.01, 0.001] level.
Jarque-Bera statistic = 9.59 (P=0.008)
The critical value is 5.991 [9.210, 13.816] for non-normality
that is significant at the 0.05 [0.01, 0.001] level,
 based on a Chi-square distribution with 2 degrees of freedom.</t>
        </r>
      </text>
    </comment>
    <comment ref="B20" authorId="0" shapeId="0">
      <text>
        <r>
          <rPr>
            <sz val="9"/>
            <color indexed="81"/>
            <rFont val="Tahoma"/>
            <family val="2"/>
          </rPr>
          <t>Model = Model 1.0
Variable =  Constant
Coeff = 99.755
StdErr = 3.16164
t-stat = 31.552
P-value = 0
VIF = 0
StdCoeff = 0</t>
        </r>
      </text>
    </comment>
    <comment ref="C20" authorId="0" shapeId="0">
      <text>
        <r>
          <rPr>
            <sz val="9"/>
            <color indexed="81"/>
            <rFont val="Tahoma"/>
            <family val="2"/>
          </rPr>
          <t>Model = Model 2.0
Variable =  Constant
Coeff = 129.438
StdErr = 2.17711
t-stat = 59.454
P-value = 0
VIF = 0
StdCoeff = 0</t>
        </r>
      </text>
    </comment>
    <comment ref="D20" authorId="0" shapeId="0">
      <text>
        <r>
          <rPr>
            <sz val="9"/>
            <color indexed="81"/>
            <rFont val="Tahoma"/>
            <family val="2"/>
          </rPr>
          <t>Model = Model 3.0
Variable =  Constant
Coeff = 101.662
StdErr = 3.08451
t-stat = 32.959
P-value = 0
VIF = 0
StdCoeff = 0</t>
        </r>
      </text>
    </comment>
    <comment ref="B21" authorId="0" shapeId="0">
      <text>
        <r>
          <rPr>
            <sz val="9"/>
            <color indexed="81"/>
            <rFont val="Tahoma"/>
            <family val="2"/>
          </rPr>
          <t>Model = Model 1.0
Variable = X_1
Coeff = 0.61069
StdErr = 0.14451
t-stat = 4.226
P-value = 0
VIF = 9.406
StdCoeff = 0.47822</t>
        </r>
      </text>
    </comment>
    <comment ref="C21" authorId="0" shapeId="0">
      <text>
        <r>
          <rPr>
            <sz val="9"/>
            <color indexed="81"/>
            <rFont val="Tahoma"/>
            <family val="2"/>
          </rPr>
          <t>Model = Model 2.0
Variable = X_1
Coeff = 0.89835
StdErr = 0.058221
t-stat = 15.43
P-value = 0
VIF = 1
StdCoeff = 0.70348</t>
        </r>
      </text>
    </comment>
    <comment ref="D21" authorId="0" shapeId="0">
      <text>
        <r>
          <rPr>
            <sz val="9"/>
            <color indexed="81"/>
            <rFont val="Tahoma"/>
            <family val="2"/>
          </rPr>
          <t>Model = Model 3.0
Variable = X_1
Coeff = 0.93189
StdErr = 0.047699
t-stat = 19.537
P-value = 0
VIF = 1.006
StdCoeff = 0.72975</t>
        </r>
      </text>
    </comment>
    <comment ref="E21" authorId="0" shapeId="0">
      <text>
        <r>
          <rPr>
            <sz val="9"/>
            <color indexed="81"/>
            <rFont val="Tahoma"/>
            <family val="2"/>
          </rPr>
          <t>Model = Model 4.0
Variable = X_1
Coeff = 1.87633
StdErr = 0.089301
t-stat = 21.011
P-value = 0
VIF = 0
StdCoeff = 0</t>
        </r>
      </text>
    </comment>
    <comment ref="B22" authorId="0" shapeId="0">
      <text>
        <r>
          <rPr>
            <sz val="9"/>
            <color indexed="81"/>
            <rFont val="Tahoma"/>
            <family val="2"/>
          </rPr>
          <t>Model = Model 1.0
Variable = X_2
Coeff = -0.066305
StdErr = 0.047923
t-stat = -1.384
P-value = 0.168
VIF = 1.013
StdCoeff = -0.05139</t>
        </r>
      </text>
    </comment>
    <comment ref="D22" authorId="0" shapeId="0">
      <text>
        <r>
          <rPr>
            <sz val="9"/>
            <color indexed="81"/>
            <rFont val="Tahoma"/>
            <family val="2"/>
          </rPr>
          <t>Model = Model 3.0
Variable = X_2
Coeff = -0.077727
StdErr = 0.048122
t-stat = -1.615
P-value = 0.108
VIF = 1.003
StdCoeff = -0.06024</t>
        </r>
      </text>
    </comment>
    <comment ref="E22" authorId="0" shapeId="0">
      <text>
        <r>
          <rPr>
            <sz val="9"/>
            <color indexed="81"/>
            <rFont val="Tahoma"/>
            <family val="2"/>
          </rPr>
          <t>Model = Model 4.0
Variable = X_2
Coeff = -0.115779
StdErr = 0.112667
t-stat = -1.028
P-value = 0.305
VIF = 0
StdCoeff = 0</t>
        </r>
      </text>
    </comment>
    <comment ref="B23" authorId="0" shapeId="0">
      <text>
        <r>
          <rPr>
            <sz val="9"/>
            <color indexed="81"/>
            <rFont val="Tahoma"/>
            <family val="2"/>
          </rPr>
          <t>Model = Model 1.0
Variable = X_3
Coeff = 0.053667
StdErr = 0.0047585
t-stat = 11.278
P-value = 0
VIF = 1.012
StdCoeff = 0.41861</t>
        </r>
      </text>
    </comment>
    <comment ref="D23" authorId="0" shapeId="0">
      <text>
        <r>
          <rPr>
            <sz val="9"/>
            <color indexed="81"/>
            <rFont val="Tahoma"/>
            <family val="2"/>
          </rPr>
          <t>Model = Model 3.0
Variable = X_3
Coeff = 0.052651
StdErr = 0.0047833
t-stat = 11.007
P-value = 0
VIF = 1.004
StdCoeff = 0.41069</t>
        </r>
      </text>
    </comment>
    <comment ref="E23" authorId="0" shapeId="0">
      <text>
        <r>
          <rPr>
            <sz val="9"/>
            <color indexed="81"/>
            <rFont val="Tahoma"/>
            <family val="2"/>
          </rPr>
          <t>Model = Model 4.0
Variable = X_3
Coeff = 0.181451
StdErr = 0.0064596
t-stat = 28.09
P-value = 0
VIF = 0
StdCoeff = 0</t>
        </r>
      </text>
    </comment>
    <comment ref="B24" authorId="0" shapeId="0">
      <text>
        <r>
          <rPr>
            <sz val="9"/>
            <color indexed="81"/>
            <rFont val="Tahoma"/>
            <family val="2"/>
          </rPr>
          <t>Model = Model 1.0
Variable = X_4
Coeff = 0.316097
StdErr = 0.134395
t-stat = 2.352
P-value = 0.019
VIF = 9.419
StdCoeff = 0.26635</t>
        </r>
      </text>
    </comment>
  </commentList>
</comments>
</file>

<file path=xl/sharedStrings.xml><?xml version="1.0" encoding="utf-8"?>
<sst xmlns="http://schemas.openxmlformats.org/spreadsheetml/2006/main" count="531" uniqueCount="218">
  <si>
    <t>Date</t>
  </si>
  <si>
    <t>X_1</t>
  </si>
  <si>
    <t>X_2</t>
  </si>
  <si>
    <t>X_3</t>
  </si>
  <si>
    <t>X_4</t>
  </si>
  <si>
    <t>X_5</t>
  </si>
  <si>
    <t>Y</t>
  </si>
  <si>
    <t>Descriptive Statistics</t>
  </si>
  <si>
    <t xml:space="preserve">Variable      </t>
  </si>
  <si>
    <t># Fitted</t>
  </si>
  <si>
    <t>Mean</t>
  </si>
  <si>
    <t>Median</t>
  </si>
  <si>
    <t>Std.Dev.</t>
  </si>
  <si>
    <t>Root.M.Sqr.</t>
  </si>
  <si>
    <t>Std.Err.Mean</t>
  </si>
  <si>
    <t>Minimum</t>
  </si>
  <si>
    <t>Maximum</t>
  </si>
  <si>
    <t>Skewness</t>
  </si>
  <si>
    <t>Kurtosis</t>
  </si>
  <si>
    <t>Autocorrelations</t>
  </si>
  <si>
    <t>Lag 1</t>
  </si>
  <si>
    <t>Lag 2</t>
  </si>
  <si>
    <t>Lag 3</t>
  </si>
  <si>
    <t>Lag 4</t>
  </si>
  <si>
    <t xml:space="preserve"> 1 2 3 4</t>
  </si>
  <si>
    <t>Correlation Matrix (n=245)</t>
  </si>
  <si>
    <t xml:space="preserve">           X_1</t>
  </si>
  <si>
    <t xml:space="preserve">           X_2</t>
  </si>
  <si>
    <t xml:space="preserve">           X_3</t>
  </si>
  <si>
    <t xml:space="preserve">           X_4</t>
  </si>
  <si>
    <t xml:space="preserve">           X_5</t>
  </si>
  <si>
    <t xml:space="preserve">             Y</t>
  </si>
  <si>
    <t>End of Output</t>
  </si>
  <si>
    <t>2/19/19 3:15 PM + FACDS414 + RegressIt test.xlsx + Data + RegressItPC 2019.02.14</t>
  </si>
  <si>
    <t>Stats 1</t>
  </si>
  <si>
    <t>Observation #</t>
  </si>
  <si>
    <t>TrendLines</t>
  </si>
  <si>
    <t>Series Plots</t>
  </si>
  <si>
    <t>Editable</t>
  </si>
  <si>
    <t>.</t>
  </si>
  <si>
    <t>Histogram Plots</t>
  </si>
  <si>
    <t>Scatterplots</t>
  </si>
  <si>
    <t>2/19/19 3:17 PM + FACDS414 + RegressIt test.xlsx + Data + RegressItPC 2019.02.14</t>
  </si>
  <si>
    <t>Stats 2</t>
  </si>
  <si>
    <t>Hi-res picture</t>
  </si>
  <si>
    <t>2/19/19 3:20 PM + FACDS414 + RegressIt test.xlsx + Data + RegressItPC 2019.02.14</t>
  </si>
  <si>
    <t>Stats 3</t>
  </si>
  <si>
    <t>Model:</t>
  </si>
  <si>
    <t>Model 1.0</t>
  </si>
  <si>
    <t>Low-res picture</t>
  </si>
  <si>
    <t>2/19/19 3:26 PM + FACDS414 + RegressItPCtest.xlsx + Data + RegressItPC 2019.02.14</t>
  </si>
  <si>
    <t>Dependent Variable:</t>
  </si>
  <si>
    <t>Independent Variables:</t>
  </si>
  <si>
    <t>X_1, X_2, X_3, X_4</t>
  </si>
  <si>
    <t>Equation:</t>
  </si>
  <si>
    <t>Predicted Y = 99.755 + 0.611*X_1 - 0.066*X_2 + 0.054*X_3 + 0.316*X_4</t>
  </si>
  <si>
    <t>Regression Statistics:    Model 1.0 for Y    (4 variables, n=245)</t>
  </si>
  <si>
    <t>R-Squared</t>
  </si>
  <si>
    <t>Adj.R-Sqr.</t>
  </si>
  <si>
    <t xml:space="preserve">Std.Err.Reg. </t>
  </si>
  <si>
    <t>Std.Dep.Var.</t>
  </si>
  <si>
    <t># Missing</t>
  </si>
  <si>
    <t>Confidence</t>
  </si>
  <si>
    <t>Critical t</t>
  </si>
  <si>
    <t>Coefficient Estimates:    Model 1.0 for Y    (4 variables, n=245)</t>
  </si>
  <si>
    <t>Variable</t>
  </si>
  <si>
    <t>Coefficient</t>
  </si>
  <si>
    <t>Std.Err.</t>
  </si>
  <si>
    <t>t-Statistic</t>
  </si>
  <si>
    <t>P-value</t>
  </si>
  <si>
    <t>With P-value</t>
  </si>
  <si>
    <t>Std. Coeff.</t>
  </si>
  <si>
    <t>VIF</t>
  </si>
  <si>
    <t xml:space="preserve"> Constant</t>
  </si>
  <si>
    <t>Analysis of Variance:    Model 1.0 for Y    (4 variables, n=245)</t>
  </si>
  <si>
    <t>Source</t>
  </si>
  <si>
    <t>Regression</t>
  </si>
  <si>
    <t>Residual</t>
  </si>
  <si>
    <t>Total</t>
  </si>
  <si>
    <t>Deg. Freedom</t>
  </si>
  <si>
    <t>Sum Squares</t>
  </si>
  <si>
    <t>Mean Square</t>
  </si>
  <si>
    <t>F-Statistic</t>
  </si>
  <si>
    <t>Error Distribution Statistics:    Model 1.0 for Y    (4 variables, n=245)</t>
  </si>
  <si>
    <t>MAPE</t>
  </si>
  <si>
    <t>MASE lag 1</t>
  </si>
  <si>
    <t>Fitted (n=245)</t>
  </si>
  <si>
    <t>Mean Error</t>
  </si>
  <si>
    <t>RMSE</t>
  </si>
  <si>
    <t>MAE</t>
  </si>
  <si>
    <t>0.39 (P=0.384)</t>
  </si>
  <si>
    <t>A-D* stat</t>
  </si>
  <si>
    <t>Residual Autocorrelations:    Model 1.0 for Y    (4 variables, n=245)</t>
  </si>
  <si>
    <t>Lag</t>
  </si>
  <si>
    <t>Autocorrelation</t>
  </si>
  <si>
    <t>StdErrorsFromZero</t>
  </si>
  <si>
    <t>Durbin-Watson</t>
  </si>
  <si>
    <t>Correlation Matrix of Coefficient Estimates : Model 1.0 for Y    (4 variables, n=245)</t>
  </si>
  <si>
    <t xml:space="preserve">       Constant</t>
  </si>
  <si>
    <t>Residual Table: Model 1.0 for Y    (4 variables, n=245)</t>
  </si>
  <si>
    <t>Actual</t>
  </si>
  <si>
    <t>Predicted</t>
  </si>
  <si>
    <t>Std.Res.</t>
  </si>
  <si>
    <t>AbsStdRes</t>
  </si>
  <si>
    <t>Leverage</t>
  </si>
  <si>
    <t>Cook's D</t>
  </si>
  <si>
    <t>Summary of Regression Model Results</t>
  </si>
  <si>
    <t>Linear Model For Y</t>
  </si>
  <si>
    <t>Run Time</t>
  </si>
  <si>
    <t>Standard Deviation</t>
  </si>
  <si>
    <t>Number Of Variables</t>
  </si>
  <si>
    <t>Standard Error of Regression</t>
  </si>
  <si>
    <t>R-squared</t>
  </si>
  <si>
    <t>Adjusted R-squared</t>
  </si>
  <si>
    <t>Mean Absolute Error</t>
  </si>
  <si>
    <t>Mean Absolute Percentage Error</t>
  </si>
  <si>
    <t>Maximum VIF</t>
  </si>
  <si>
    <t>Normality Test</t>
  </si>
  <si>
    <t xml:space="preserve">  Coefficients:</t>
  </si>
  <si>
    <t>Model 1.0 (#vars=4, n=245, AdjRsq=0.668): Y &lt;&lt; X_1, X_2, X_3, X_4</t>
  </si>
  <si>
    <t xml:space="preserve">_  </t>
  </si>
  <si>
    <t>0.526 (lag 1)</t>
  </si>
  <si>
    <t>Mean Absolute Scaled Error</t>
  </si>
  <si>
    <t>0.33 (lag 1)</t>
  </si>
  <si>
    <t>Residual Autocorrelation</t>
  </si>
  <si>
    <t>99.755  (0.000)</t>
  </si>
  <si>
    <t>0.611  (0.000)</t>
  </si>
  <si>
    <t>-0.066  (0.168)</t>
  </si>
  <si>
    <t>0.054  (0.000)</t>
  </si>
  <si>
    <t>0.316  (0.019)</t>
  </si>
  <si>
    <t>White</t>
  </si>
  <si>
    <t>No Font</t>
  </si>
  <si>
    <t>No following model in this sequence.</t>
  </si>
  <si>
    <t>No preceding model in this sequence.</t>
  </si>
  <si>
    <t>R code:</t>
  </si>
  <si>
    <t>Model.1.0 &lt;- lm(Y ~ X_1 +  X_2 +  X_3 +  X_4, data = Data)</t>
  </si>
  <si>
    <t>NoHeaders</t>
  </si>
  <si>
    <t>No Comment</t>
  </si>
  <si>
    <t>Lower95%</t>
  </si>
  <si>
    <t>Upper95%</t>
  </si>
  <si>
    <t>Model 2.0</t>
  </si>
  <si>
    <t>2/19/19 3:30 PM + FACDS414 + RegressItPCtest.xlsx + Data + RegressItPC 2019.02.14</t>
  </si>
  <si>
    <t>Predicted Y = 129.438 + 0.898*X_1</t>
  </si>
  <si>
    <t>Regression Statistics:    Model 2.0 for Y    (1 variable, n=245)</t>
  </si>
  <si>
    <t>Coefficient Estimates:    Model 2.0 for Y    (1 variable, n=245)</t>
  </si>
  <si>
    <t>Analysis of Variance:    Model 2.0 for Y    (1 variable, n=245)</t>
  </si>
  <si>
    <t>Notes</t>
  </si>
  <si>
    <t>Line Fit Plot</t>
  </si>
  <si>
    <t>StdErrMean</t>
  </si>
  <si>
    <t>StdErrFcst</t>
  </si>
  <si>
    <t>Error Distribution Statistics:    Model 2.0 for Y    (1 variable, n=245)</t>
  </si>
  <si>
    <t>4.23 (P=0.000)</t>
  </si>
  <si>
    <t>Forecasts:  Model 2.0 for Y    (1 variable, n=245)</t>
  </si>
  <si>
    <t>Obs#</t>
  </si>
  <si>
    <t>Forecast</t>
  </si>
  <si>
    <t>StErrFcst</t>
  </si>
  <si>
    <t>StErrMean</t>
  </si>
  <si>
    <t xml:space="preserve">         X_1</t>
  </si>
  <si>
    <t>Actual and Predicted -vs- Observation #</t>
  </si>
  <si>
    <t>Residual -vs- Observation #</t>
  </si>
  <si>
    <t>Residual -vs- Predicted</t>
  </si>
  <si>
    <t>Histogram of Residuals</t>
  </si>
  <si>
    <t>Normal Quantile Plot</t>
  </si>
  <si>
    <t>Residual -vs- Independent Variable Plots</t>
  </si>
  <si>
    <t xml:space="preserve"> Residual -vs- X_1</t>
  </si>
  <si>
    <t>Model 2.0 (#vars=1, n=245, AdjRsq=0.493): Y &lt;&lt; X_1</t>
  </si>
  <si>
    <t xml:space="preserve"> * * *  </t>
  </si>
  <si>
    <t>129.438  (0.000)</t>
  </si>
  <si>
    <t>0.898  (0.000)</t>
  </si>
  <si>
    <t>Model 2.0 preceding model was Model 1.0 (#vars=4, n=245, AdjRsq=0.668): Y &lt;&lt; X_1, X_2, X_3, X_4</t>
  </si>
  <si>
    <t>Model.2.0 &lt;- lm(Y ~ X_1, data = Data)</t>
  </si>
  <si>
    <t>Model 1.0 last follower visited was Model 2.0 (#vars=1, n=245, AdjRsq=0.493): Y &lt;&lt; X_1</t>
  </si>
  <si>
    <t>Model 1.0 following model is Model 2.0 (#vars=1, n=245, AdjRsq=0.493): Y &lt;&lt; X_1</t>
  </si>
  <si>
    <t>Model 3.0</t>
  </si>
  <si>
    <t>2/19/19 3:37 PM + FACDS414 + RegressItPCtest.xlsx + Data + RegressItPC 2019.02.14</t>
  </si>
  <si>
    <t>X_1, X_2, X_3</t>
  </si>
  <si>
    <t>Predicted Y = 101.662 + 0.932*X_1 - 0.078*X_2 + 0.053*X_3</t>
  </si>
  <si>
    <t>Regression Statistics:    Model 3.0 for Y    (3 variables, n=245)</t>
  </si>
  <si>
    <t>Coefficient Estimates:    Model 3.0 for Y    (3 variables, n=245)</t>
  </si>
  <si>
    <t>Standardized</t>
  </si>
  <si>
    <t>Analysis of Variance:    Model 3.0 for Y    (3 variables, n=245)</t>
  </si>
  <si>
    <t>Error Distribution Statistics:    Model 3.0 for Y    (3 variables, n=245)</t>
  </si>
  <si>
    <t>0.39 (P=0.374)</t>
  </si>
  <si>
    <t>Forecasts:  Model 3.0 for Y    (3 variables, n=245)</t>
  </si>
  <si>
    <t xml:space="preserve">         X_2</t>
  </si>
  <si>
    <t xml:space="preserve">         X_3</t>
  </si>
  <si>
    <t xml:space="preserve"> Residual -vs- X_2</t>
  </si>
  <si>
    <t xml:space="preserve"> Residual -vs- X_3</t>
  </si>
  <si>
    <t>Model 3.0 (#vars=3, n=245, AdjRsq=0.662): Y &lt;&lt; X_1, X_2, X_3</t>
  </si>
  <si>
    <t>Model 3.0 preceding model was Model 2.0 (#vars=1, n=245, AdjRsq=0.493): Y &lt;&lt; X_1</t>
  </si>
  <si>
    <t>Model.3.0 &lt;- lm(Y ~ X_1 +  X_2 +  X_3, data = Data)</t>
  </si>
  <si>
    <t>Model 2.0 last follower visited was Model 3.0 (#vars=3, n=245, AdjRsq=0.662): Y &lt;&lt; X_1, X_2, X_3</t>
  </si>
  <si>
    <t>Model 2.0 following model is Model 3.0 (#vars=3, n=245, AdjRsq=0.662): Y &lt;&lt; X_1, X_2, X_3</t>
  </si>
  <si>
    <t>Forecasts and 95.0% confidence limits for means and forecasts
Model 3.0 for Y    (3 variables, n=245)</t>
  </si>
  <si>
    <t>Actual and Predicted -vs- Observation # with 95.0% confidence limits
Model 3.0 for Y    (3 variables, n=245)</t>
  </si>
  <si>
    <t>Lower95%F</t>
  </si>
  <si>
    <t>Upper95%F</t>
  </si>
  <si>
    <t>Lower95%M</t>
  </si>
  <si>
    <t>Upper95%M</t>
  </si>
  <si>
    <t>Model 4.0</t>
  </si>
  <si>
    <t>2/19/19 3:39 PM + FACDS414 + RegressItPCtest.xlsx + Data + RegressItPC 2019.02.14</t>
  </si>
  <si>
    <t>X_1, X_2, X_3, no constant</t>
  </si>
  <si>
    <t>Predicted Y =  + 1.876*X_1 - 0.116*X_2 + 0.181*X_3</t>
  </si>
  <si>
    <t>Regression Statistics:    Model 4.0 for Y    (3 variables, no constant, n=245)</t>
  </si>
  <si>
    <t>RootM.Sqr.</t>
  </si>
  <si>
    <t>In a no-constant model R-squared is the fractional reduction in error variance compared to predicting that all values are equal to zero, not the mean.</t>
  </si>
  <si>
    <t>The mean value of the residuals is not necessarily zero when there is no constant.  In this model it is 2.487.</t>
  </si>
  <si>
    <t>Coefficient Estimates:    Model 4.0 for Y    (3 variables, no constant, n=245)</t>
  </si>
  <si>
    <t>Analysis of Variance:    Model 4.0 for Y    (3 variables, no constant, n=245)</t>
  </si>
  <si>
    <t>Error Distribution Statistics:    Model 4.0 for Y    (3 variables, no constant, n=245)</t>
  </si>
  <si>
    <t>0.70 (P=0.067)</t>
  </si>
  <si>
    <t>Forecasts:  Model 4.0 for Y    (3 variables, no constant, n=245)</t>
  </si>
  <si>
    <t>Model 4.0 (#vars=3, no constant, n=245, AdjRsq=0.988): Y &lt;&lt; X_1, X_2, X_3, no constant</t>
  </si>
  <si>
    <t>Model 4.0 preceding model was Model 3.0 (#vars=3, n=245, AdjRsq=0.662): Y &lt;&lt; X_1, X_2, X_3</t>
  </si>
  <si>
    <t>Model.4.0 &lt;- lm(Y ~ X_1 +  X_2 +  X_3 +  0, data = Data)</t>
  </si>
  <si>
    <t>Model 3.0 last follower visited was Model 4.0 (#vars=3, no constant, n=245, AdjRsq=0.988): Y &lt;&lt; X_1, X_2, X_3, no constant</t>
  </si>
  <si>
    <t>Model 3.0 following model is Model 4.0 (#vars=3, no constant, n=245, AdjRsq=0.988): Y &lt;&lt; X_1, X_2, X_3, no constant</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</si>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</sst>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
    <numFmt numFmtId="166" formatCode="#,###"/>
    <numFmt numFmtId="167" formatCode="0.000000"/>
    <numFmt numFmtId="168" formatCode="#,##0.000"/>
    <numFmt numFmtId="169" formatCode="0.0%"/>
    <numFmt numFmtId="170" formatCode="[$-409]m/d/yy\ h:mm\ AM/PM;@"/>
  </numFmts>
  <fonts count="15" x14ac:knownFonts="1">
    <font>
      <sz val="11"/>
      <color theme="1"/>
      <name val="Calibri"/>
      <family val="2"/>
      <scheme val="minor"/>
    </font>
    <font>
      <sz val="8"/>
      <color theme="1"/>
      <name val="Arial"/>
      <family val="2"/>
    </font>
    <font>
      <b/>
      <u/>
      <sz val="8"/>
      <color theme="1"/>
      <name val="Arial"/>
      <family val="2"/>
    </font>
    <font>
      <sz val="8"/>
      <color rgb="FFFFFFFF"/>
      <name val="Arial"/>
      <family val="2"/>
    </font>
    <font>
      <sz val="8"/>
      <color rgb="FFF8F8F8"/>
      <name val="Arial"/>
      <family val="2"/>
    </font>
    <font>
      <sz val="8"/>
      <color rgb="FFB2B2B2"/>
      <name val="Arial"/>
      <family val="2"/>
    </font>
    <font>
      <sz val="8"/>
      <color rgb="FF010101"/>
      <name val="Arial"/>
      <family val="2"/>
    </font>
    <font>
      <i/>
      <sz val="8"/>
      <color theme="1"/>
      <name val="Arial"/>
      <family val="2"/>
    </font>
    <font>
      <sz val="8"/>
      <color theme="0"/>
      <name val="Arial"/>
      <family val="2"/>
    </font>
    <font>
      <sz val="8"/>
      <color rgb="FF020202"/>
      <name val="Arial"/>
      <family val="2"/>
    </font>
    <font>
      <b/>
      <sz val="8"/>
      <color theme="1"/>
      <name val="Arial"/>
      <family val="2"/>
    </font>
    <font>
      <b/>
      <sz val="7"/>
      <color theme="1"/>
      <name val="Arial"/>
      <family val="2"/>
    </font>
    <font>
      <sz val="8"/>
      <color rgb="FF000000"/>
      <name val="Arial"/>
      <family val="2"/>
    </font>
    <font>
      <sz val="9"/>
      <color indexed="81"/>
      <name val="Tahoma"/>
      <family val="2"/>
    </font>
    <font>
      <sz val="8"/>
      <color rgb="FF777777"/>
      <name val="Arial"/>
      <family val="2"/>
    </font>
  </fonts>
  <fills count="3">
    <fill>
      <patternFill patternType="none"/>
    </fill>
    <fill>
      <patternFill patternType="gray125"/>
    </fill>
    <fill>
      <patternFill patternType="solid">
        <fgColor rgb="FFE6E6E6"/>
        <bgColor indexed="64"/>
      </patternFill>
    </fill>
  </fills>
  <borders count="3">
    <border>
      <left/>
      <right/>
      <top/>
      <bottom/>
      <diagonal/>
    </border>
    <border>
      <left/>
      <right/>
      <top/>
      <bottom style="medium">
        <color indexed="18"/>
      </bottom>
      <diagonal/>
    </border>
    <border>
      <left style="medium">
        <color indexed="18"/>
      </left>
      <right/>
      <top/>
      <bottom style="medium">
        <color indexed="18"/>
      </bottom>
      <diagonal/>
    </border>
  </borders>
  <cellStyleXfs count="1">
    <xf numFmtId="0" fontId="0" fillId="0" borderId="0"/>
  </cellStyleXfs>
  <cellXfs count="72">
    <xf numFmtId="0" fontId="0" fillId="0" borderId="0" xfId="0"/>
    <xf numFmtId="14" fontId="0" fillId="0" borderId="0" xfId="0" applyNumberFormat="1"/>
    <xf numFmtId="164" fontId="0" fillId="0" borderId="0" xfId="0" applyNumberFormat="1"/>
    <xf numFmtId="1" fontId="0" fillId="0" borderId="0" xfId="0" applyNumberFormat="1"/>
    <xf numFmtId="165" fontId="1" fillId="0" borderId="0" xfId="0" applyNumberFormat="1" applyFont="1"/>
    <xf numFmtId="165" fontId="2" fillId="0" borderId="0" xfId="0" applyNumberFormat="1" applyFont="1"/>
    <xf numFmtId="165" fontId="1" fillId="0" borderId="0" xfId="0" applyNumberFormat="1" applyFont="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165" fontId="1" fillId="0" borderId="0" xfId="0" applyNumberFormat="1" applyFont="1" applyAlignment="1">
      <alignment horizontal="center"/>
    </xf>
    <xf numFmtId="1" fontId="1" fillId="0" borderId="0" xfId="0" applyNumberFormat="1" applyFont="1"/>
    <xf numFmtId="166" fontId="1" fillId="0" borderId="0" xfId="0" applyNumberFormat="1" applyFont="1"/>
    <xf numFmtId="167" fontId="1" fillId="0" borderId="0" xfId="0" applyNumberFormat="1" applyFont="1"/>
    <xf numFmtId="165" fontId="3" fillId="0" borderId="0" xfId="0" applyNumberFormat="1" applyFont="1"/>
    <xf numFmtId="165" fontId="4" fillId="0" borderId="0" xfId="0" applyNumberFormat="1" applyFont="1"/>
    <xf numFmtId="165" fontId="5" fillId="0" borderId="0" xfId="0" applyNumberFormat="1" applyFont="1"/>
    <xf numFmtId="165" fontId="1" fillId="0" borderId="2" xfId="0" applyNumberFormat="1" applyFont="1" applyBorder="1"/>
    <xf numFmtId="165" fontId="6" fillId="0" borderId="0" xfId="0" applyNumberFormat="1" applyFont="1"/>
    <xf numFmtId="165" fontId="7" fillId="0" borderId="0" xfId="0" applyNumberFormat="1" applyFont="1"/>
    <xf numFmtId="165" fontId="8" fillId="0" borderId="0" xfId="0" applyNumberFormat="1" applyFont="1"/>
    <xf numFmtId="165" fontId="9" fillId="0" borderId="0" xfId="0" applyNumberFormat="1" applyFont="1"/>
    <xf numFmtId="168" fontId="1" fillId="0" borderId="0" xfId="0" applyNumberFormat="1" applyFont="1" applyAlignment="1"/>
    <xf numFmtId="168" fontId="10" fillId="0" borderId="0" xfId="0" applyNumberFormat="1" applyFont="1" applyAlignment="1"/>
    <xf numFmtId="168" fontId="3" fillId="0" borderId="0" xfId="0" applyNumberFormat="1" applyFont="1" applyAlignment="1"/>
    <xf numFmtId="168" fontId="7" fillId="0" borderId="0" xfId="0" applyNumberFormat="1" applyFont="1" applyAlignment="1"/>
    <xf numFmtId="168" fontId="2" fillId="0" borderId="0" xfId="0" applyNumberFormat="1" applyFont="1" applyAlignment="1"/>
    <xf numFmtId="168" fontId="1" fillId="0" borderId="1" xfId="0" applyNumberFormat="1" applyFont="1" applyBorder="1" applyAlignment="1"/>
    <xf numFmtId="168" fontId="11" fillId="0" borderId="1" xfId="0" applyNumberFormat="1" applyFont="1" applyBorder="1" applyAlignment="1"/>
    <xf numFmtId="168" fontId="11" fillId="0" borderId="1" xfId="0" applyNumberFormat="1" applyFont="1" applyBorder="1" applyAlignment="1">
      <alignment horizontal="right"/>
    </xf>
    <xf numFmtId="165" fontId="1" fillId="0" borderId="0" xfId="0" applyNumberFormat="1" applyFont="1" applyAlignment="1"/>
    <xf numFmtId="1" fontId="1" fillId="0" borderId="0" xfId="0" applyNumberFormat="1" applyFont="1" applyAlignment="1"/>
    <xf numFmtId="168" fontId="11" fillId="0" borderId="1" xfId="0" applyNumberFormat="1" applyFont="1" applyBorder="1" applyAlignment="1">
      <alignment horizontal="center"/>
    </xf>
    <xf numFmtId="1" fontId="1" fillId="0" borderId="0" xfId="0" applyNumberFormat="1" applyFont="1" applyAlignment="1">
      <alignment horizontal="center"/>
    </xf>
    <xf numFmtId="168" fontId="1" fillId="0" borderId="0" xfId="0" applyNumberFormat="1" applyFont="1" applyAlignment="1">
      <alignment horizontal="center"/>
    </xf>
    <xf numFmtId="169" fontId="1" fillId="0" borderId="0" xfId="0" applyNumberFormat="1" applyFont="1" applyAlignment="1">
      <alignment horizontal="center"/>
    </xf>
    <xf numFmtId="168" fontId="11" fillId="0" borderId="1" xfId="0" applyNumberFormat="1" applyFont="1" applyBorder="1" applyAlignment="1">
      <alignment horizontal="left"/>
    </xf>
    <xf numFmtId="168" fontId="1" fillId="0" borderId="0" xfId="0" applyNumberFormat="1" applyFont="1" applyAlignment="1">
      <alignment horizontal="left"/>
    </xf>
    <xf numFmtId="167" fontId="1" fillId="0" borderId="0" xfId="0" applyNumberFormat="1" applyFont="1" applyAlignment="1">
      <alignment horizontal="right"/>
    </xf>
    <xf numFmtId="166" fontId="1" fillId="0" borderId="0" xfId="0" applyNumberFormat="1" applyFont="1" applyAlignment="1"/>
    <xf numFmtId="168" fontId="4" fillId="0" borderId="0" xfId="0" applyNumberFormat="1" applyFont="1" applyAlignment="1"/>
    <xf numFmtId="1" fontId="11" fillId="0" borderId="1" xfId="0" applyNumberFormat="1" applyFont="1" applyBorder="1" applyAlignment="1">
      <alignment horizontal="right"/>
    </xf>
    <xf numFmtId="168" fontId="12" fillId="0" borderId="0" xfId="0" applyNumberFormat="1" applyFont="1" applyAlignment="1"/>
    <xf numFmtId="165" fontId="12" fillId="0" borderId="0" xfId="0" applyNumberFormat="1" applyFont="1" applyAlignment="1"/>
    <xf numFmtId="168" fontId="1" fillId="0" borderId="0" xfId="0" applyNumberFormat="1" applyFont="1" applyAlignment="1">
      <alignment horizontal="right"/>
    </xf>
    <xf numFmtId="168" fontId="1" fillId="0" borderId="1" xfId="0" applyNumberFormat="1" applyFont="1" applyBorder="1" applyAlignment="1">
      <alignment horizontal="right"/>
    </xf>
    <xf numFmtId="168" fontId="5" fillId="0" borderId="0" xfId="0" applyNumberFormat="1" applyFont="1" applyAlignment="1"/>
    <xf numFmtId="168" fontId="1" fillId="0" borderId="2" xfId="0" applyNumberFormat="1" applyFont="1" applyBorder="1" applyAlignment="1"/>
    <xf numFmtId="168" fontId="6" fillId="0" borderId="0" xfId="0" applyNumberFormat="1" applyFont="1" applyAlignment="1"/>
    <xf numFmtId="168" fontId="2" fillId="0" borderId="0" xfId="0" applyNumberFormat="1" applyFont="1" applyAlignment="1">
      <alignment horizontal="right"/>
    </xf>
    <xf numFmtId="168" fontId="1" fillId="2" borderId="0" xfId="0" applyNumberFormat="1" applyFont="1" applyFill="1" applyAlignment="1">
      <alignment horizontal="right"/>
    </xf>
    <xf numFmtId="168" fontId="10" fillId="2" borderId="0" xfId="0" applyNumberFormat="1" applyFont="1" applyFill="1" applyAlignment="1">
      <alignment horizontal="left"/>
    </xf>
    <xf numFmtId="168" fontId="10" fillId="0" borderId="0" xfId="0" applyNumberFormat="1" applyFont="1" applyAlignment="1">
      <alignment horizontal="right"/>
    </xf>
    <xf numFmtId="168" fontId="3" fillId="0" borderId="0" xfId="0" applyNumberFormat="1" applyFont="1" applyAlignment="1">
      <alignment horizontal="right"/>
    </xf>
    <xf numFmtId="170" fontId="1" fillId="0" borderId="0" xfId="0" applyNumberFormat="1" applyFont="1" applyAlignment="1">
      <alignment horizontal="right"/>
    </xf>
    <xf numFmtId="1" fontId="1" fillId="0" borderId="0" xfId="0" applyNumberFormat="1" applyFont="1" applyAlignment="1">
      <alignment horizontal="right"/>
    </xf>
    <xf numFmtId="169" fontId="1" fillId="0" borderId="0" xfId="0" applyNumberFormat="1" applyFont="1" applyAlignment="1">
      <alignment horizontal="right"/>
    </xf>
    <xf numFmtId="168" fontId="1" fillId="0" borderId="0" xfId="0" applyNumberFormat="1" applyFont="1" applyFill="1" applyAlignment="1">
      <alignment horizontal="right"/>
    </xf>
    <xf numFmtId="168" fontId="12" fillId="0" borderId="0" xfId="0" applyNumberFormat="1" applyFont="1" applyFill="1" applyAlignment="1">
      <alignment horizontal="right"/>
    </xf>
    <xf numFmtId="168" fontId="8" fillId="0" borderId="0" xfId="0" applyNumberFormat="1" applyFont="1" applyAlignment="1"/>
    <xf numFmtId="168" fontId="14" fillId="0" borderId="0" xfId="0" applyNumberFormat="1" applyFont="1" applyAlignment="1">
      <alignment horizontal="left"/>
    </xf>
    <xf numFmtId="168" fontId="1" fillId="0" borderId="1" xfId="0" applyNumberFormat="1" applyFont="1" applyBorder="1" applyAlignment="1">
      <alignment horizontal="center"/>
    </xf>
    <xf numFmtId="0" fontId="1" fillId="0" borderId="0" xfId="0" applyNumberFormat="1" applyFont="1" applyAlignment="1"/>
    <xf numFmtId="168" fontId="2" fillId="0" borderId="0" xfId="0" applyNumberFormat="1" applyFont="1" applyAlignment="1">
      <alignment horizontal="left"/>
    </xf>
    <xf numFmtId="1" fontId="1" fillId="0" borderId="0" xfId="0" applyNumberFormat="1" applyFont="1" applyFill="1" applyAlignment="1">
      <alignment horizontal="right"/>
    </xf>
    <xf numFmtId="165" fontId="1" fillId="0" borderId="0" xfId="0" applyNumberFormat="1" applyFont="1" applyFill="1" applyAlignment="1">
      <alignment horizontal="right"/>
    </xf>
    <xf numFmtId="169" fontId="1" fillId="0" borderId="0" xfId="0" applyNumberFormat="1" applyFont="1" applyFill="1" applyAlignment="1">
      <alignment horizontal="right"/>
    </xf>
    <xf numFmtId="168" fontId="9" fillId="0" borderId="0" xfId="0" applyNumberFormat="1" applyFont="1" applyAlignment="1"/>
    <xf numFmtId="165" fontId="12" fillId="0" borderId="0" xfId="0" applyNumberFormat="1" applyFont="1" applyFill="1" applyAlignment="1">
      <alignment horizontal="right"/>
    </xf>
    <xf numFmtId="168" fontId="8" fillId="0" borderId="0" xfId="0" applyNumberFormat="1" applyFont="1" applyAlignment="1">
      <alignment wrapText="1"/>
    </xf>
    <xf numFmtId="165" fontId="11" fillId="0" borderId="1" xfId="0" applyNumberFormat="1" applyFont="1" applyBorder="1" applyAlignment="1">
      <alignment horizontal="right"/>
    </xf>
    <xf numFmtId="165" fontId="1" fillId="0" borderId="1" xfId="0" applyNumberFormat="1" applyFont="1" applyBorder="1" applyAlignment="1">
      <alignment horizontal="center"/>
    </xf>
    <xf numFmtId="165" fontId="1"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X_1 (n = 245, mean = 35.992, slope = -0.001605)</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yVal>
          <c:smooth val="0"/>
          <c:extLst>
            <c:ext xmlns:c16="http://schemas.microsoft.com/office/drawing/2014/chart" uri="{C3380CC4-5D6E-409C-BE32-E72D297353CC}">
              <c16:uniqueId val="{00000000-1620-45B2-8E2C-85677B337DF0}"/>
            </c:ext>
          </c:extLst>
        </c:ser>
        <c:dLbls>
          <c:showLegendKey val="0"/>
          <c:showVal val="0"/>
          <c:showCatName val="0"/>
          <c:showSerName val="0"/>
          <c:showPercent val="0"/>
          <c:showBubbleSize val="0"/>
        </c:dLbls>
        <c:axId val="1426901088"/>
        <c:axId val="1426902752"/>
      </c:scatterChart>
      <c:valAx>
        <c:axId val="1426901088"/>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26902752"/>
        <c:crossesAt val="-100000000"/>
        <c:crossBetween val="midCat"/>
      </c:valAx>
      <c:valAx>
        <c:axId val="1426902752"/>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2690108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X_2 vs.
X_1
r = 0.050,  r-squared = 0.002</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yVal>
          <c:smooth val="0"/>
          <c:extLst>
            <c:ext xmlns:c16="http://schemas.microsoft.com/office/drawing/2014/chart" uri="{C3380CC4-5D6E-409C-BE32-E72D297353CC}">
              <c16:uniqueId val="{00000000-5C32-47A8-B237-0BBF406F4B85}"/>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35.991836734693898</c:v>
              </c:pt>
            </c:numLit>
          </c:xVal>
          <c:yVal>
            <c:numLit>
              <c:formatCode>General</c:formatCode>
              <c:ptCount val="1"/>
              <c:pt idx="0">
                <c:v>1.22448979591837</c:v>
              </c:pt>
            </c:numLit>
          </c:yVal>
          <c:smooth val="0"/>
          <c:extLst>
            <c:ext xmlns:c16="http://schemas.microsoft.com/office/drawing/2014/chart" uri="{C3380CC4-5D6E-409C-BE32-E72D297353CC}">
              <c16:uniqueId val="{00000001-5C32-47A8-B237-0BBF406F4B85}"/>
            </c:ext>
          </c:extLst>
        </c:ser>
        <c:dLbls>
          <c:showLegendKey val="0"/>
          <c:showVal val="0"/>
          <c:showCatName val="0"/>
          <c:showSerName val="0"/>
          <c:showPercent val="0"/>
          <c:showBubbleSize val="0"/>
        </c:dLbls>
        <c:axId val="1426901920"/>
        <c:axId val="863209632"/>
      </c:scatterChart>
      <c:valAx>
        <c:axId val="1426901920"/>
        <c:scaling>
          <c:orientation val="minMax"/>
          <c:max val="66"/>
          <c:min val="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209632"/>
        <c:crossesAt val="-25"/>
        <c:crossBetween val="midCat"/>
        <c:majorUnit val="31"/>
      </c:valAx>
      <c:valAx>
        <c:axId val="863209632"/>
        <c:scaling>
          <c:orientation val="minMax"/>
          <c:max val="28"/>
          <c:min val="-2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26901920"/>
        <c:crossesAt val="4"/>
        <c:crossBetween val="midCat"/>
        <c:majorUnit val="26.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X_2 vs.
X_2
r = 1.000,  r-squared = 1.000</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xVal>
          <c:y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yVal>
          <c:smooth val="0"/>
          <c:extLst>
            <c:ext xmlns:c16="http://schemas.microsoft.com/office/drawing/2014/chart" uri="{C3380CC4-5D6E-409C-BE32-E72D297353CC}">
              <c16:uniqueId val="{00000000-8BAC-4A34-94BE-35C6A6CE5977}"/>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1.22448979591837</c:v>
              </c:pt>
            </c:numLit>
          </c:xVal>
          <c:yVal>
            <c:numLit>
              <c:formatCode>General</c:formatCode>
              <c:ptCount val="1"/>
              <c:pt idx="0">
                <c:v>1.22448979591837</c:v>
              </c:pt>
            </c:numLit>
          </c:yVal>
          <c:smooth val="0"/>
          <c:extLst>
            <c:ext xmlns:c16="http://schemas.microsoft.com/office/drawing/2014/chart" uri="{C3380CC4-5D6E-409C-BE32-E72D297353CC}">
              <c16:uniqueId val="{00000001-8BAC-4A34-94BE-35C6A6CE5977}"/>
            </c:ext>
          </c:extLst>
        </c:ser>
        <c:dLbls>
          <c:showLegendKey val="0"/>
          <c:showVal val="0"/>
          <c:showCatName val="0"/>
          <c:showSerName val="0"/>
          <c:showPercent val="0"/>
          <c:showBubbleSize val="0"/>
        </c:dLbls>
        <c:axId val="1499918496"/>
        <c:axId val="1499916416"/>
      </c:scatterChart>
      <c:valAx>
        <c:axId val="1499918496"/>
        <c:scaling>
          <c:orientation val="minMax"/>
          <c:max val="28"/>
          <c:min val="-25"/>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6416"/>
        <c:crossesAt val="-25"/>
        <c:crossBetween val="midCat"/>
        <c:majorUnit val="26.5"/>
      </c:valAx>
      <c:valAx>
        <c:axId val="1499916416"/>
        <c:scaling>
          <c:orientation val="minMax"/>
          <c:max val="28"/>
          <c:min val="-2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8496"/>
        <c:crossesAt val="-25"/>
        <c:crossBetween val="midCat"/>
        <c:majorUnit val="26.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X_2 vs.
Y
r = -0.017,  r-squared = 0.000</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xVal>
          <c:y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yVal>
          <c:smooth val="0"/>
          <c:extLst>
            <c:ext xmlns:c16="http://schemas.microsoft.com/office/drawing/2014/chart" uri="{C3380CC4-5D6E-409C-BE32-E72D297353CC}">
              <c16:uniqueId val="{00000000-04A7-44DF-9A2B-5291C30F0B47}"/>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161.771428571429</c:v>
              </c:pt>
            </c:numLit>
          </c:xVal>
          <c:yVal>
            <c:numLit>
              <c:formatCode>General</c:formatCode>
              <c:ptCount val="1"/>
              <c:pt idx="0">
                <c:v>1.22448979591837</c:v>
              </c:pt>
            </c:numLit>
          </c:yVal>
          <c:smooth val="0"/>
          <c:extLst>
            <c:ext xmlns:c16="http://schemas.microsoft.com/office/drawing/2014/chart" uri="{C3380CC4-5D6E-409C-BE32-E72D297353CC}">
              <c16:uniqueId val="{00000001-04A7-44DF-9A2B-5291C30F0B47}"/>
            </c:ext>
          </c:extLst>
        </c:ser>
        <c:dLbls>
          <c:showLegendKey val="0"/>
          <c:showVal val="0"/>
          <c:showCatName val="0"/>
          <c:showSerName val="0"/>
          <c:showPercent val="0"/>
          <c:showBubbleSize val="0"/>
        </c:dLbls>
        <c:axId val="1499919744"/>
        <c:axId val="1499916416"/>
      </c:scatterChart>
      <c:valAx>
        <c:axId val="1499919744"/>
        <c:scaling>
          <c:orientation val="minMax"/>
          <c:max val="203"/>
          <c:min val="11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6416"/>
        <c:crossesAt val="-25"/>
        <c:crossBetween val="midCat"/>
        <c:majorUnit val="44.5"/>
      </c:valAx>
      <c:valAx>
        <c:axId val="1499916416"/>
        <c:scaling>
          <c:orientation val="minMax"/>
          <c:max val="28"/>
          <c:min val="-2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9744"/>
        <c:crossesAt val="114"/>
        <c:crossBetween val="midCat"/>
        <c:majorUnit val="26.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Y vs.
X_1
r = 0.703,  r-squared = 0.495</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7297-4127-8F55-09F132E769A3}"/>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35.991836734693898</c:v>
              </c:pt>
            </c:numLit>
          </c:xVal>
          <c:yVal>
            <c:numLit>
              <c:formatCode>General</c:formatCode>
              <c:ptCount val="1"/>
              <c:pt idx="0">
                <c:v>161.771428571429</c:v>
              </c:pt>
            </c:numLit>
          </c:yVal>
          <c:smooth val="0"/>
          <c:extLst>
            <c:ext xmlns:c16="http://schemas.microsoft.com/office/drawing/2014/chart" uri="{C3380CC4-5D6E-409C-BE32-E72D297353CC}">
              <c16:uniqueId val="{00000001-7297-4127-8F55-09F132E769A3}"/>
            </c:ext>
          </c:extLst>
        </c:ser>
        <c:dLbls>
          <c:showLegendKey val="0"/>
          <c:showVal val="0"/>
          <c:showCatName val="0"/>
          <c:showSerName val="0"/>
          <c:showPercent val="0"/>
          <c:showBubbleSize val="0"/>
        </c:dLbls>
        <c:axId val="1499919328"/>
        <c:axId val="1499915584"/>
      </c:scatterChart>
      <c:valAx>
        <c:axId val="1499919328"/>
        <c:scaling>
          <c:orientation val="minMax"/>
          <c:max val="66"/>
          <c:min val="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5584"/>
        <c:crossesAt val="114"/>
        <c:crossBetween val="midCat"/>
        <c:majorUnit val="31"/>
      </c:valAx>
      <c:valAx>
        <c:axId val="1499915584"/>
        <c:scaling>
          <c:orientation val="minMax"/>
          <c:max val="203"/>
          <c:min val="11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9328"/>
        <c:crossesAt val="4"/>
        <c:crossBetween val="midCat"/>
        <c:majorUnit val="44.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Y vs.
X_2
r = -0.017,  r-squared = 0.000</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333C-4207-B304-4A737B22674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1.22448979591837</c:v>
              </c:pt>
            </c:numLit>
          </c:xVal>
          <c:yVal>
            <c:numLit>
              <c:formatCode>General</c:formatCode>
              <c:ptCount val="1"/>
              <c:pt idx="0">
                <c:v>161.771428571429</c:v>
              </c:pt>
            </c:numLit>
          </c:yVal>
          <c:smooth val="0"/>
          <c:extLst>
            <c:ext xmlns:c16="http://schemas.microsoft.com/office/drawing/2014/chart" uri="{C3380CC4-5D6E-409C-BE32-E72D297353CC}">
              <c16:uniqueId val="{00000001-333C-4207-B304-4A737B226748}"/>
            </c:ext>
          </c:extLst>
        </c:ser>
        <c:dLbls>
          <c:showLegendKey val="0"/>
          <c:showVal val="0"/>
          <c:showCatName val="0"/>
          <c:showSerName val="0"/>
          <c:showPercent val="0"/>
          <c:showBubbleSize val="0"/>
        </c:dLbls>
        <c:axId val="1499915584"/>
        <c:axId val="1499920992"/>
      </c:scatterChart>
      <c:valAx>
        <c:axId val="1499915584"/>
        <c:scaling>
          <c:orientation val="minMax"/>
          <c:max val="28"/>
          <c:min val="-25"/>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20992"/>
        <c:crossesAt val="114"/>
        <c:crossBetween val="midCat"/>
        <c:majorUnit val="26.5"/>
      </c:valAx>
      <c:valAx>
        <c:axId val="1499920992"/>
        <c:scaling>
          <c:orientation val="minMax"/>
          <c:max val="203"/>
          <c:min val="11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15584"/>
        <c:crossesAt val="-25"/>
        <c:crossBetween val="midCat"/>
        <c:majorUnit val="44.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Y vs.
Y
r = 1.000,  r-squared = 1.000</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9583-4C0C-8BB7-184B4E513492}"/>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161.771428571429</c:v>
              </c:pt>
            </c:numLit>
          </c:xVal>
          <c:yVal>
            <c:numLit>
              <c:formatCode>General</c:formatCode>
              <c:ptCount val="1"/>
              <c:pt idx="0">
                <c:v>161.771428571429</c:v>
              </c:pt>
            </c:numLit>
          </c:yVal>
          <c:smooth val="0"/>
          <c:extLst>
            <c:ext xmlns:c16="http://schemas.microsoft.com/office/drawing/2014/chart" uri="{C3380CC4-5D6E-409C-BE32-E72D297353CC}">
              <c16:uniqueId val="{00000001-9583-4C0C-8BB7-184B4E513492}"/>
            </c:ext>
          </c:extLst>
        </c:ser>
        <c:dLbls>
          <c:showLegendKey val="0"/>
          <c:showVal val="0"/>
          <c:showCatName val="0"/>
          <c:showSerName val="0"/>
          <c:showPercent val="0"/>
          <c:showBubbleSize val="0"/>
        </c:dLbls>
        <c:axId val="1499920576"/>
        <c:axId val="1499921408"/>
      </c:scatterChart>
      <c:valAx>
        <c:axId val="1499920576"/>
        <c:scaling>
          <c:orientation val="minMax"/>
          <c:max val="203"/>
          <c:min val="11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21408"/>
        <c:crossesAt val="114"/>
        <c:crossBetween val="midCat"/>
        <c:majorUnit val="44.5"/>
      </c:valAx>
      <c:valAx>
        <c:axId val="1499921408"/>
        <c:scaling>
          <c:orientation val="minMax"/>
          <c:max val="203"/>
          <c:min val="11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99920576"/>
        <c:crossesAt val="114"/>
        <c:crossBetween val="midCat"/>
        <c:majorUnit val="44.5"/>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Model 2.0 for Y    (1 variable, n=245)
Predicted Y = 129.438 + 0.898*X_1</a:t>
            </a:r>
          </a:p>
        </c:rich>
      </c:tx>
      <c:layout/>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DB35-49AF-963A-58DCC1CEA142}"/>
            </c:ext>
          </c:extLst>
        </c:ser>
        <c:dLbls>
          <c:showLegendKey val="0"/>
          <c:showVal val="0"/>
          <c:showCatName val="0"/>
          <c:showSerName val="0"/>
          <c:showPercent val="0"/>
          <c:showBubbleSize val="0"/>
        </c:dLbls>
        <c:axId val="1358872752"/>
        <c:axId val="1358876080"/>
      </c:scatterChart>
      <c:scatterChart>
        <c:scatterStyle val="lineMarker"/>
        <c:varyColors val="0"/>
        <c:ser>
          <c:idx val="1"/>
          <c:order val="1"/>
          <c:tx>
            <c:strRef>
              <c:f>'Model 2.0'!$G$25</c:f>
              <c:strCache>
                <c:ptCount val="1"/>
                <c:pt idx="0">
                  <c:v>Upper 95%</c:v>
                </c:pt>
              </c:strCache>
            </c:strRef>
          </c:tx>
          <c:spPr>
            <a:ln w="12700">
              <a:solidFill>
                <a:srgbClr val="FF0000"/>
              </a:solidFill>
              <a:prstDash val="sysDash"/>
            </a:ln>
          </c:spPr>
          <c:marker>
            <c:symbol val="none"/>
          </c:marker>
          <c:xVal>
            <c:numRef>
              <c:f>'Model 2.0'!$B$26:$B$30</c:f>
              <c:numCache>
                <c:formatCode>#,##0.000</c:formatCode>
                <c:ptCount val="5"/>
                <c:pt idx="0">
                  <c:v>4</c:v>
                </c:pt>
                <c:pt idx="1">
                  <c:v>19.5</c:v>
                </c:pt>
                <c:pt idx="2">
                  <c:v>35</c:v>
                </c:pt>
                <c:pt idx="3">
                  <c:v>50.5</c:v>
                </c:pt>
                <c:pt idx="4">
                  <c:v>66</c:v>
                </c:pt>
              </c:numCache>
            </c:numRef>
          </c:xVal>
          <c:yVal>
            <c:numRef>
              <c:f>'Model 2.0'!$G$26:$G$30</c:f>
              <c:numCache>
                <c:formatCode>#,##0.000</c:formatCode>
                <c:ptCount val="5"/>
                <c:pt idx="0">
                  <c:v>151.64208645157402</c:v>
                </c:pt>
                <c:pt idx="1">
                  <c:v>165.29901810896604</c:v>
                </c:pt>
                <c:pt idx="2">
                  <c:v>179.12600126293307</c:v>
                </c:pt>
                <c:pt idx="3">
                  <c:v>193.1257485809268</c:v>
                </c:pt>
                <c:pt idx="4">
                  <c:v>207.29615673005728</c:v>
                </c:pt>
              </c:numCache>
            </c:numRef>
          </c:yVal>
          <c:smooth val="1"/>
          <c:extLst>
            <c:ext xmlns:c16="http://schemas.microsoft.com/office/drawing/2014/chart" uri="{C3380CC4-5D6E-409C-BE32-E72D297353CC}">
              <c16:uniqueId val="{00000001-DB35-49AF-963A-58DCC1CEA142}"/>
            </c:ext>
          </c:extLst>
        </c:ser>
        <c:ser>
          <c:idx val="2"/>
          <c:order val="2"/>
          <c:tx>
            <c:strRef>
              <c:f>'Model 2.0'!$E$25</c:f>
              <c:strCache>
                <c:ptCount val="1"/>
                <c:pt idx="0">
                  <c:v>Predicted</c:v>
                </c:pt>
              </c:strCache>
            </c:strRef>
          </c:tx>
          <c:spPr>
            <a:ln w="15875">
              <a:solidFill>
                <a:srgbClr val="FF0000"/>
              </a:solidFill>
              <a:prstDash val="solid"/>
            </a:ln>
          </c:spPr>
          <c:marker>
            <c:symbol val="none"/>
          </c:marker>
          <c:xVal>
            <c:numRef>
              <c:f>'Model 2.0'!$B$26:$B$30</c:f>
              <c:numCache>
                <c:formatCode>#,##0.000</c:formatCode>
                <c:ptCount val="5"/>
                <c:pt idx="0">
                  <c:v>4</c:v>
                </c:pt>
                <c:pt idx="1">
                  <c:v>19.5</c:v>
                </c:pt>
                <c:pt idx="2">
                  <c:v>35</c:v>
                </c:pt>
                <c:pt idx="3">
                  <c:v>50.5</c:v>
                </c:pt>
                <c:pt idx="4">
                  <c:v>66</c:v>
                </c:pt>
              </c:numCache>
            </c:numRef>
          </c:xVal>
          <c:yVal>
            <c:numRef>
              <c:f>'Model 2.0'!$E$26:$E$30</c:f>
              <c:numCache>
                <c:formatCode>#,##0.000</c:formatCode>
                <c:ptCount val="5"/>
                <c:pt idx="0">
                  <c:v>133.03162457763585</c:v>
                </c:pt>
                <c:pt idx="1">
                  <c:v>146.95601927863436</c:v>
                </c:pt>
                <c:pt idx="2">
                  <c:v>160.88041397963286</c:v>
                </c:pt>
                <c:pt idx="3">
                  <c:v>174.80480868063137</c:v>
                </c:pt>
                <c:pt idx="4">
                  <c:v>188.72920338162987</c:v>
                </c:pt>
              </c:numCache>
            </c:numRef>
          </c:yVal>
          <c:smooth val="0"/>
          <c:extLst>
            <c:ext xmlns:c16="http://schemas.microsoft.com/office/drawing/2014/chart" uri="{C3380CC4-5D6E-409C-BE32-E72D297353CC}">
              <c16:uniqueId val="{00000002-DB35-49AF-963A-58DCC1CEA142}"/>
            </c:ext>
          </c:extLst>
        </c:ser>
        <c:ser>
          <c:idx val="3"/>
          <c:order val="3"/>
          <c:tx>
            <c:strRef>
              <c:f>'Model 2.0'!$F$25</c:f>
              <c:strCache>
                <c:ptCount val="1"/>
                <c:pt idx="0">
                  <c:v>Lower 95%</c:v>
                </c:pt>
              </c:strCache>
            </c:strRef>
          </c:tx>
          <c:spPr>
            <a:ln w="12700">
              <a:solidFill>
                <a:srgbClr val="FF0000"/>
              </a:solidFill>
              <a:prstDash val="sysDash"/>
            </a:ln>
          </c:spPr>
          <c:marker>
            <c:symbol val="none"/>
          </c:marker>
          <c:xVal>
            <c:numRef>
              <c:f>'Model 2.0'!$B$26:$B$30</c:f>
              <c:numCache>
                <c:formatCode>#,##0.000</c:formatCode>
                <c:ptCount val="5"/>
                <c:pt idx="0">
                  <c:v>4</c:v>
                </c:pt>
                <c:pt idx="1">
                  <c:v>19.5</c:v>
                </c:pt>
                <c:pt idx="2">
                  <c:v>35</c:v>
                </c:pt>
                <c:pt idx="3">
                  <c:v>50.5</c:v>
                </c:pt>
                <c:pt idx="4">
                  <c:v>66</c:v>
                </c:pt>
              </c:numCache>
            </c:numRef>
          </c:xVal>
          <c:yVal>
            <c:numRef>
              <c:f>'Model 2.0'!$F$26:$F$30</c:f>
              <c:numCache>
                <c:formatCode>#,##0.000</c:formatCode>
                <c:ptCount val="5"/>
                <c:pt idx="0">
                  <c:v>114.4211627036977</c:v>
                </c:pt>
                <c:pt idx="1">
                  <c:v>128.61302044830268</c:v>
                </c:pt>
                <c:pt idx="2">
                  <c:v>142.63482669633265</c:v>
                </c:pt>
                <c:pt idx="3">
                  <c:v>156.48386878033594</c:v>
                </c:pt>
                <c:pt idx="4">
                  <c:v>170.16225003320247</c:v>
                </c:pt>
              </c:numCache>
            </c:numRef>
          </c:yVal>
          <c:smooth val="1"/>
          <c:extLst>
            <c:ext xmlns:c16="http://schemas.microsoft.com/office/drawing/2014/chart" uri="{C3380CC4-5D6E-409C-BE32-E72D297353CC}">
              <c16:uniqueId val="{00000003-DB35-49AF-963A-58DCC1CEA142}"/>
            </c:ext>
          </c:extLst>
        </c:ser>
        <c:dLbls>
          <c:showLegendKey val="0"/>
          <c:showVal val="0"/>
          <c:showCatName val="0"/>
          <c:showSerName val="0"/>
          <c:showPercent val="0"/>
          <c:showBubbleSize val="0"/>
        </c:dLbls>
        <c:axId val="1358873584"/>
        <c:axId val="1358876081"/>
      </c:scatterChart>
      <c:valAx>
        <c:axId val="1358872752"/>
        <c:scaling>
          <c:orientation val="minMax"/>
          <c:min val="0"/>
        </c:scaling>
        <c:delete val="0"/>
        <c:axPos val="b"/>
        <c:title>
          <c:tx>
            <c:rich>
              <a:bodyPr/>
              <a:lstStyle/>
              <a:p>
                <a:pPr>
                  <a:defRPr/>
                </a:pPr>
                <a:r>
                  <a:rPr lang="en-US"/>
                  <a:t>X_1</a:t>
                </a:r>
              </a:p>
            </c:rich>
          </c:tx>
          <c:layout/>
          <c:overlay val="0"/>
        </c:title>
        <c:numFmt formatCode="General" sourceLinked="1"/>
        <c:majorTickMark val="out"/>
        <c:minorTickMark val="none"/>
        <c:tickLblPos val="nextTo"/>
        <c:crossAx val="1358876080"/>
        <c:crossesAt val="110"/>
        <c:crossBetween val="midCat"/>
      </c:valAx>
      <c:valAx>
        <c:axId val="1358876080"/>
        <c:scaling>
          <c:orientation val="minMax"/>
          <c:min val="110"/>
        </c:scaling>
        <c:delete val="0"/>
        <c:axPos val="l"/>
        <c:majorGridlines>
          <c:spPr>
            <a:ln w="3175">
              <a:solidFill>
                <a:srgbClr val="C0C0C0"/>
              </a:solidFill>
              <a:prstDash val="solid"/>
            </a:ln>
          </c:spPr>
        </c:majorGridlines>
        <c:numFmt formatCode="General" sourceLinked="1"/>
        <c:majorTickMark val="out"/>
        <c:minorTickMark val="none"/>
        <c:tickLblPos val="nextTo"/>
        <c:crossAx val="1358872752"/>
        <c:crossesAt val="0"/>
        <c:crossBetween val="midCat"/>
      </c:valAx>
      <c:valAx>
        <c:axId val="1358876081"/>
        <c:scaling>
          <c:orientation val="minMax"/>
          <c:min val="110"/>
        </c:scaling>
        <c:delete val="1"/>
        <c:axPos val="r"/>
        <c:numFmt formatCode="#,##0.000" sourceLinked="1"/>
        <c:majorTickMark val="out"/>
        <c:minorTickMark val="none"/>
        <c:tickLblPos val="nextTo"/>
        <c:crossAx val="1358873584"/>
        <c:crosses val="max"/>
        <c:crossBetween val="midCat"/>
      </c:valAx>
      <c:valAx>
        <c:axId val="1358873584"/>
        <c:scaling>
          <c:orientation val="minMax"/>
        </c:scaling>
        <c:delete val="1"/>
        <c:axPos val="b"/>
        <c:numFmt formatCode="#,##0.000" sourceLinked="1"/>
        <c:majorTickMark val="out"/>
        <c:minorTickMark val="none"/>
        <c:tickLblPos val="nextTo"/>
        <c:crossAx val="1358876081"/>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2.0'!$AA$2</c:f>
          <c:strCache>
            <c:ptCount val="1"/>
            <c:pt idx="0">
              <c:v>Forecasts and 95.0% confidence limits for means and forecasts
Model 2.0 for Y    (1 variable, n=245)</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'Model 2.0'!$CG$52:$CG$56</c:f>
                <c:numCache>
                  <c:formatCode>General</c:formatCode>
                  <c:ptCount val="5"/>
                  <c:pt idx="0">
                    <c:v>18.254270502712185</c:v>
                  </c:pt>
                  <c:pt idx="1">
                    <c:v>18.245232748379738</c:v>
                  </c:pt>
                  <c:pt idx="2">
                    <c:v>18.245587283300221</c:v>
                  </c:pt>
                  <c:pt idx="3">
                    <c:v>18.281298229403205</c:v>
                  </c:pt>
                  <c:pt idx="4">
                    <c:v>18.274350801514949</c:v>
                  </c:pt>
                </c:numCache>
              </c:numRef>
            </c:plus>
            <c:minus>
              <c:numRef>
                <c:f>'Model 2.0'!$CG$52:$CG$56</c:f>
                <c:numCache>
                  <c:formatCode>General</c:formatCode>
                  <c:ptCount val="5"/>
                  <c:pt idx="0">
                    <c:v>18.254270502712185</c:v>
                  </c:pt>
                  <c:pt idx="1">
                    <c:v>18.245232748379738</c:v>
                  </c:pt>
                  <c:pt idx="2">
                    <c:v>18.245587283300221</c:v>
                  </c:pt>
                  <c:pt idx="3">
                    <c:v>18.281298229403205</c:v>
                  </c:pt>
                  <c:pt idx="4">
                    <c:v>18.274350801514949</c:v>
                  </c:pt>
                </c:numCache>
              </c:numRef>
            </c:minus>
          </c:errBars>
          <c:cat>
            <c:numRef>
              <c:f>'Model 2.0'!$A$52:$A$56</c:f>
              <c:numCache>
                <c:formatCode>0</c:formatCode>
                <c:ptCount val="5"/>
                <c:pt idx="0">
                  <c:v>246</c:v>
                </c:pt>
                <c:pt idx="1">
                  <c:v>247</c:v>
                </c:pt>
                <c:pt idx="2">
                  <c:v>248</c:v>
                </c:pt>
                <c:pt idx="3">
                  <c:v>249</c:v>
                </c:pt>
                <c:pt idx="4">
                  <c:v>250</c:v>
                </c:pt>
              </c:numCache>
            </c:numRef>
          </c:cat>
          <c:val>
            <c:numRef>
              <c:f>'Model 2.0'!$B$52:$B$56</c:f>
              <c:numCache>
                <c:formatCode>#,##0.000</c:formatCode>
                <c:ptCount val="5"/>
                <c:pt idx="0">
                  <c:v>166.27050225098753</c:v>
                </c:pt>
                <c:pt idx="1">
                  <c:v>161.77876202485896</c:v>
                </c:pt>
                <c:pt idx="2">
                  <c:v>160.88041397963326</c:v>
                </c:pt>
                <c:pt idx="3">
                  <c:v>170.76224247711608</c:v>
                </c:pt>
                <c:pt idx="4">
                  <c:v>153.69362961782758</c:v>
                </c:pt>
              </c:numCache>
            </c:numRef>
          </c:val>
          <c:smooth val="0"/>
          <c:extLst>
            <c:ext xmlns:c16="http://schemas.microsoft.com/office/drawing/2014/chart" uri="{C3380CC4-5D6E-409C-BE32-E72D297353CC}">
              <c16:uniqueId val="{00000000-4640-4CCE-8F6C-2929769348B2}"/>
            </c:ext>
          </c:extLst>
        </c:ser>
        <c:ser>
          <c:idx val="1"/>
          <c:order val="1"/>
          <c:tx>
            <c:strRef>
              <c:f>'Model 2.0'!$H$51</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'Model 2.0'!$A$52:$A$56</c:f>
              <c:numCache>
                <c:formatCode>0</c:formatCode>
                <c:ptCount val="5"/>
                <c:pt idx="0">
                  <c:v>246</c:v>
                </c:pt>
                <c:pt idx="1">
                  <c:v>247</c:v>
                </c:pt>
                <c:pt idx="2">
                  <c:v>248</c:v>
                </c:pt>
                <c:pt idx="3">
                  <c:v>249</c:v>
                </c:pt>
                <c:pt idx="4">
                  <c:v>250</c:v>
                </c:pt>
              </c:numCache>
            </c:numRef>
          </c:cat>
          <c:val>
            <c:numRef>
              <c:f>'Model 2.0'!$H$52:$H$56</c:f>
              <c:numCache>
                <c:formatCode>0.000</c:formatCode>
                <c:ptCount val="5"/>
                <c:pt idx="0">
                  <c:v>167.56783789545591</c:v>
                </c:pt>
                <c:pt idx="1">
                  <c:v>162.94203595251676</c:v>
                </c:pt>
                <c:pt idx="2">
                  <c:v>162.04923539488314</c:v>
                </c:pt>
                <c:pt idx="3">
                  <c:v>172.39642519046265</c:v>
                </c:pt>
                <c:pt idx="4">
                  <c:v>155.24816665664332</c:v>
                </c:pt>
              </c:numCache>
            </c:numRef>
          </c:val>
          <c:smooth val="0"/>
          <c:extLst>
            <c:ext xmlns:c16="http://schemas.microsoft.com/office/drawing/2014/chart" uri="{C3380CC4-5D6E-409C-BE32-E72D297353CC}">
              <c16:uniqueId val="{00000001-4640-4CCE-8F6C-2929769348B2}"/>
            </c:ext>
          </c:extLst>
        </c:ser>
        <c:ser>
          <c:idx val="2"/>
          <c:order val="2"/>
          <c:tx>
            <c:strRef>
              <c:f>'Model 2.0'!$G$51</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'Model 2.0'!$A$52:$A$56</c:f>
              <c:numCache>
                <c:formatCode>0</c:formatCode>
                <c:ptCount val="5"/>
                <c:pt idx="0">
                  <c:v>246</c:v>
                </c:pt>
                <c:pt idx="1">
                  <c:v>247</c:v>
                </c:pt>
                <c:pt idx="2">
                  <c:v>248</c:v>
                </c:pt>
                <c:pt idx="3">
                  <c:v>249</c:v>
                </c:pt>
                <c:pt idx="4">
                  <c:v>250</c:v>
                </c:pt>
              </c:numCache>
            </c:numRef>
          </c:cat>
          <c:val>
            <c:numRef>
              <c:f>'Model 2.0'!$G$52:$G$56</c:f>
              <c:numCache>
                <c:formatCode>0.000</c:formatCode>
                <c:ptCount val="5"/>
                <c:pt idx="0">
                  <c:v>164.97316660651916</c:v>
                </c:pt>
                <c:pt idx="1">
                  <c:v>160.61548809720117</c:v>
                </c:pt>
                <c:pt idx="2">
                  <c:v>159.71159256438338</c:v>
                </c:pt>
                <c:pt idx="3">
                  <c:v>169.1280597637695</c:v>
                </c:pt>
                <c:pt idx="4">
                  <c:v>152.13909257901184</c:v>
                </c:pt>
              </c:numCache>
            </c:numRef>
          </c:val>
          <c:smooth val="0"/>
          <c:extLst>
            <c:ext xmlns:c16="http://schemas.microsoft.com/office/drawing/2014/chart" uri="{C3380CC4-5D6E-409C-BE32-E72D297353CC}">
              <c16:uniqueId val="{00000002-4640-4CCE-8F6C-2929769348B2}"/>
            </c:ext>
          </c:extLst>
        </c:ser>
        <c:dLbls>
          <c:showLegendKey val="0"/>
          <c:showVal val="0"/>
          <c:showCatName val="0"/>
          <c:showSerName val="0"/>
          <c:showPercent val="0"/>
          <c:showBubbleSize val="0"/>
        </c:dLbls>
        <c:marker val="1"/>
        <c:smooth val="0"/>
        <c:axId val="1358875664"/>
        <c:axId val="1356271376"/>
      </c:lineChart>
      <c:catAx>
        <c:axId val="1358875664"/>
        <c:scaling>
          <c:orientation val="minMax"/>
        </c:scaling>
        <c:delete val="0"/>
        <c:axPos val="b"/>
        <c:numFmt formatCode="0" sourceLinked="1"/>
        <c:majorTickMark val="out"/>
        <c:minorTickMark val="none"/>
        <c:tickLblPos val="nextTo"/>
        <c:crossAx val="1356271376"/>
        <c:crossesAt val="130"/>
        <c:auto val="1"/>
        <c:lblAlgn val="ctr"/>
        <c:lblOffset val="100"/>
        <c:noMultiLvlLbl val="0"/>
      </c:catAx>
      <c:valAx>
        <c:axId val="1356271376"/>
        <c:scaling>
          <c:orientation val="minMax"/>
          <c:min val="130"/>
        </c:scaling>
        <c:delete val="0"/>
        <c:axPos val="l"/>
        <c:majorGridlines>
          <c:spPr>
            <a:ln w="3175">
              <a:solidFill>
                <a:srgbClr val="C0C0C0"/>
              </a:solidFill>
              <a:prstDash val="solid"/>
            </a:ln>
          </c:spPr>
        </c:majorGridlines>
        <c:numFmt formatCode="General" sourceLinked="0"/>
        <c:majorTickMark val="out"/>
        <c:minorTickMark val="none"/>
        <c:tickLblPos val="nextTo"/>
        <c:crossAx val="1358875664"/>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2.0'!$AA$3</c:f>
          <c:strCache>
            <c:ptCount val="1"/>
            <c:pt idx="0">
              <c:v>Actual and Predicted -vs- Observation # with 95.0% confidence limits
Model 2.0 for Y    (1 variable, n=245)</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2BC0-48CF-8C23-A0419A30AE14}"/>
            </c:ext>
          </c:extLst>
        </c:ser>
        <c:ser>
          <c:idx val="1"/>
          <c:order val="1"/>
          <c:tx>
            <c:v>Predicted</c:v>
          </c:tx>
          <c:spPr>
            <a:ln w="25400">
              <a:noFill/>
            </a:ln>
          </c:spPr>
          <c:marker>
            <c:symbol val="circle"/>
            <c:size val="5"/>
            <c:spPr>
              <a:noFill/>
              <a:ln w="9525">
                <a:solidFill>
                  <a:srgbClr val="FF0000"/>
                </a:solidFill>
                <a:prstDash val="solid"/>
              </a:ln>
            </c:spPr>
          </c:marker>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152.79528157260188</c:v>
              </c:pt>
              <c:pt idx="1">
                <c:v>168.06719834143894</c:v>
              </c:pt>
              <c:pt idx="2">
                <c:v>153.69362961782758</c:v>
              </c:pt>
              <c:pt idx="3">
                <c:v>160.88041397963326</c:v>
              </c:pt>
              <c:pt idx="4">
                <c:v>155.49032570827902</c:v>
              </c:pt>
              <c:pt idx="5">
                <c:v>151.89693352737618</c:v>
              </c:pt>
              <c:pt idx="6">
                <c:v>161.77876202485896</c:v>
              </c:pt>
              <c:pt idx="7">
                <c:v>168.06719834143894</c:v>
              </c:pt>
              <c:pt idx="8">
                <c:v>158.18536984395615</c:v>
              </c:pt>
              <c:pt idx="9">
                <c:v>167.16885029621324</c:v>
              </c:pt>
              <c:pt idx="10">
                <c:v>171.66059052234181</c:v>
              </c:pt>
              <c:pt idx="11">
                <c:v>153.69362961782758</c:v>
              </c:pt>
              <c:pt idx="12">
                <c:v>170.76224247711608</c:v>
              </c:pt>
              <c:pt idx="13">
                <c:v>168.96554638666467</c:v>
              </c:pt>
              <c:pt idx="14">
                <c:v>174.35563465801891</c:v>
              </c:pt>
              <c:pt idx="15">
                <c:v>153.69362961782758</c:v>
              </c:pt>
              <c:pt idx="16">
                <c:v>160.88041397963326</c:v>
              </c:pt>
              <c:pt idx="17">
                <c:v>159.98206593440756</c:v>
              </c:pt>
              <c:pt idx="18">
                <c:v>168.06719834143894</c:v>
              </c:pt>
              <c:pt idx="19">
                <c:v>143.81180112034477</c:v>
              </c:pt>
              <c:pt idx="20">
                <c:v>169.86389443189037</c:v>
              </c:pt>
              <c:pt idx="21">
                <c:v>153.69362961782758</c:v>
              </c:pt>
              <c:pt idx="22">
                <c:v>188.72920338163027</c:v>
              </c:pt>
              <c:pt idx="23">
                <c:v>150.10023743692474</c:v>
              </c:pt>
              <c:pt idx="24">
                <c:v>134.82832066808768</c:v>
              </c:pt>
              <c:pt idx="25">
                <c:v>153.69362961782758</c:v>
              </c:pt>
              <c:pt idx="26">
                <c:v>161.77876202485896</c:v>
              </c:pt>
              <c:pt idx="27">
                <c:v>166.27050225098753</c:v>
              </c:pt>
              <c:pt idx="28">
                <c:v>161.77876202485896</c:v>
              </c:pt>
              <c:pt idx="29">
                <c:v>170.76224247711608</c:v>
              </c:pt>
              <c:pt idx="30">
                <c:v>167.16885029621324</c:v>
              </c:pt>
              <c:pt idx="31">
                <c:v>169.86389443189037</c:v>
              </c:pt>
              <c:pt idx="32">
                <c:v>164.4738061605361</c:v>
              </c:pt>
              <c:pt idx="33">
                <c:v>159.98206593440756</c:v>
              </c:pt>
              <c:pt idx="34">
                <c:v>169.86389443189037</c:v>
              </c:pt>
              <c:pt idx="35">
                <c:v>153.69362961782758</c:v>
              </c:pt>
              <c:pt idx="36">
                <c:v>150.99858548215045</c:v>
              </c:pt>
              <c:pt idx="37">
                <c:v>160.88041397963326</c:v>
              </c:pt>
              <c:pt idx="38">
                <c:v>160.88041397963326</c:v>
              </c:pt>
              <c:pt idx="39">
                <c:v>169.86389443189037</c:v>
              </c:pt>
              <c:pt idx="40">
                <c:v>159.08371788918186</c:v>
              </c:pt>
              <c:pt idx="41">
                <c:v>166.27050225098753</c:v>
              </c:pt>
              <c:pt idx="42">
                <c:v>161.77876202485896</c:v>
              </c:pt>
              <c:pt idx="43">
                <c:v>160.88041397963326</c:v>
              </c:pt>
              <c:pt idx="44">
                <c:v>145.6084972107962</c:v>
              </c:pt>
              <c:pt idx="45">
                <c:v>161.77876202485896</c:v>
              </c:pt>
              <c:pt idx="46">
                <c:v>154.59197766305329</c:v>
              </c:pt>
              <c:pt idx="47">
                <c:v>160.88041397963326</c:v>
              </c:pt>
              <c:pt idx="48">
                <c:v>157.28702179873042</c:v>
              </c:pt>
              <c:pt idx="49">
                <c:v>172.55893856756751</c:v>
              </c:pt>
              <c:pt idx="50">
                <c:v>168.96554638666467</c:v>
              </c:pt>
              <c:pt idx="51">
                <c:v>168.96554638666467</c:v>
              </c:pt>
              <c:pt idx="52">
                <c:v>160.88041397963326</c:v>
              </c:pt>
              <c:pt idx="53">
                <c:v>173.45728661279321</c:v>
              </c:pt>
              <c:pt idx="54">
                <c:v>170.76224247711608</c:v>
              </c:pt>
              <c:pt idx="55">
                <c:v>155.49032570827902</c:v>
              </c:pt>
              <c:pt idx="56">
                <c:v>165.37215420576183</c:v>
              </c:pt>
              <c:pt idx="57">
                <c:v>175.25398270324462</c:v>
              </c:pt>
              <c:pt idx="58">
                <c:v>165.37215420576183</c:v>
              </c:pt>
              <c:pt idx="59">
                <c:v>163.5754581153104</c:v>
              </c:pt>
              <c:pt idx="60">
                <c:v>165.37215420576183</c:v>
              </c:pt>
              <c:pt idx="61">
                <c:v>175.25398270324462</c:v>
              </c:pt>
              <c:pt idx="62">
                <c:v>163.5754581153104</c:v>
              </c:pt>
              <c:pt idx="63">
                <c:v>166.27050225098753</c:v>
              </c:pt>
              <c:pt idx="64">
                <c:v>150.10023743692474</c:v>
              </c:pt>
              <c:pt idx="65">
                <c:v>161.77876202485896</c:v>
              </c:pt>
              <c:pt idx="66">
                <c:v>145.6084972107962</c:v>
              </c:pt>
              <c:pt idx="67">
                <c:v>159.08371788918186</c:v>
              </c:pt>
              <c:pt idx="68">
                <c:v>164.4738061605361</c:v>
              </c:pt>
              <c:pt idx="69">
                <c:v>157.28702179873042</c:v>
              </c:pt>
              <c:pt idx="70">
                <c:v>161.77876202485896</c:v>
              </c:pt>
              <c:pt idx="71">
                <c:v>142.01510502989336</c:v>
              </c:pt>
              <c:pt idx="72">
                <c:v>158.18536984395615</c:v>
              </c:pt>
              <c:pt idx="73">
                <c:v>155.49032570827902</c:v>
              </c:pt>
              <c:pt idx="74">
                <c:v>168.96554638666467</c:v>
              </c:pt>
              <c:pt idx="75">
                <c:v>167.16885029621324</c:v>
              </c:pt>
              <c:pt idx="76">
                <c:v>157.28702179873042</c:v>
              </c:pt>
              <c:pt idx="77">
                <c:v>149.20188939169904</c:v>
              </c:pt>
              <c:pt idx="78">
                <c:v>155.49032570827902</c:v>
              </c:pt>
              <c:pt idx="79">
                <c:v>165.37215420576183</c:v>
              </c:pt>
              <c:pt idx="80">
                <c:v>178.84737488414748</c:v>
              </c:pt>
              <c:pt idx="81">
                <c:v>166.27050225098753</c:v>
              </c:pt>
              <c:pt idx="82">
                <c:v>176.15233074847035</c:v>
              </c:pt>
              <c:pt idx="83">
                <c:v>169.86389443189037</c:v>
              </c:pt>
              <c:pt idx="84">
                <c:v>171.66059052234181</c:v>
              </c:pt>
              <c:pt idx="85">
                <c:v>162.67711007008469</c:v>
              </c:pt>
              <c:pt idx="86">
                <c:v>149.20188939169904</c:v>
              </c:pt>
              <c:pt idx="87">
                <c:v>171.66059052234181</c:v>
              </c:pt>
              <c:pt idx="88">
                <c:v>159.08371788918186</c:v>
              </c:pt>
              <c:pt idx="89">
                <c:v>163.5754581153104</c:v>
              </c:pt>
              <c:pt idx="90">
                <c:v>154.59197766305329</c:v>
              </c:pt>
              <c:pt idx="91">
                <c:v>167.16885029621324</c:v>
              </c:pt>
              <c:pt idx="92">
                <c:v>143.81180112034477</c:v>
              </c:pt>
              <c:pt idx="93">
                <c:v>168.96554638666467</c:v>
              </c:pt>
              <c:pt idx="94">
                <c:v>160.88041397963326</c:v>
              </c:pt>
              <c:pt idx="95">
                <c:v>166.27050225098753</c:v>
              </c:pt>
              <c:pt idx="96">
                <c:v>143.81180112034477</c:v>
              </c:pt>
              <c:pt idx="97">
                <c:v>174.35563465801891</c:v>
              </c:pt>
              <c:pt idx="98">
                <c:v>173.45728661279321</c:v>
              </c:pt>
              <c:pt idx="99">
                <c:v>156.38867375350472</c:v>
              </c:pt>
              <c:pt idx="100">
                <c:v>160.88041397963326</c:v>
              </c:pt>
              <c:pt idx="101">
                <c:v>177.94902683892175</c:v>
              </c:pt>
              <c:pt idx="102">
                <c:v>164.4738061605361</c:v>
              </c:pt>
              <c:pt idx="103">
                <c:v>157.28702179873042</c:v>
              </c:pt>
              <c:pt idx="104">
                <c:v>176.15233074847035</c:v>
              </c:pt>
              <c:pt idx="105">
                <c:v>181.54241901982459</c:v>
              </c:pt>
              <c:pt idx="106">
                <c:v>159.08371788918186</c:v>
              </c:pt>
              <c:pt idx="107">
                <c:v>160.88041397963326</c:v>
              </c:pt>
              <c:pt idx="108">
                <c:v>164.4738061605361</c:v>
              </c:pt>
              <c:pt idx="109">
                <c:v>159.08371788918186</c:v>
              </c:pt>
              <c:pt idx="110">
                <c:v>163.5754581153104</c:v>
              </c:pt>
              <c:pt idx="111">
                <c:v>162.67711007008469</c:v>
              </c:pt>
              <c:pt idx="112">
                <c:v>148.30354134647334</c:v>
              </c:pt>
              <c:pt idx="113">
                <c:v>155.49032570827902</c:v>
              </c:pt>
              <c:pt idx="114">
                <c:v>152.79528157260188</c:v>
              </c:pt>
              <c:pt idx="115">
                <c:v>151.89693352737618</c:v>
              </c:pt>
              <c:pt idx="116">
                <c:v>150.99858548215045</c:v>
              </c:pt>
              <c:pt idx="117">
                <c:v>169.86389443189037</c:v>
              </c:pt>
              <c:pt idx="118">
                <c:v>173.45728661279321</c:v>
              </c:pt>
              <c:pt idx="119">
                <c:v>157.28702179873042</c:v>
              </c:pt>
              <c:pt idx="120">
                <c:v>168.06719834143894</c:v>
              </c:pt>
              <c:pt idx="121">
                <c:v>170.76224247711608</c:v>
              </c:pt>
              <c:pt idx="122">
                <c:v>176.15233074847035</c:v>
              </c:pt>
              <c:pt idx="123">
                <c:v>165.37215420576183</c:v>
              </c:pt>
              <c:pt idx="124">
                <c:v>148.30354134647334</c:v>
              </c:pt>
              <c:pt idx="125">
                <c:v>160.88041397963326</c:v>
              </c:pt>
              <c:pt idx="126">
                <c:v>152.79528157260188</c:v>
              </c:pt>
              <c:pt idx="127">
                <c:v>168.06719834143894</c:v>
              </c:pt>
              <c:pt idx="128">
                <c:v>160.88041397963326</c:v>
              </c:pt>
              <c:pt idx="129">
                <c:v>150.10023743692474</c:v>
              </c:pt>
              <c:pt idx="130">
                <c:v>165.37215420576183</c:v>
              </c:pt>
              <c:pt idx="131">
                <c:v>161.77876202485896</c:v>
              </c:pt>
              <c:pt idx="132">
                <c:v>172.55893856756751</c:v>
              </c:pt>
              <c:pt idx="133">
                <c:v>169.86389443189037</c:v>
              </c:pt>
              <c:pt idx="134">
                <c:v>160.88041397963326</c:v>
              </c:pt>
              <c:pt idx="135">
                <c:v>166.27050225098753</c:v>
              </c:pt>
              <c:pt idx="136">
                <c:v>148.30354134647334</c:v>
              </c:pt>
              <c:pt idx="137">
                <c:v>168.06719834143894</c:v>
              </c:pt>
              <c:pt idx="138">
                <c:v>153.69362961782758</c:v>
              </c:pt>
              <c:pt idx="139">
                <c:v>158.18536984395615</c:v>
              </c:pt>
              <c:pt idx="140">
                <c:v>162.67711007008469</c:v>
              </c:pt>
              <c:pt idx="141">
                <c:v>152.79528157260188</c:v>
              </c:pt>
              <c:pt idx="142">
                <c:v>162.67711007008469</c:v>
              </c:pt>
              <c:pt idx="143">
                <c:v>168.96554638666467</c:v>
              </c:pt>
              <c:pt idx="144">
                <c:v>162.67711007008469</c:v>
              </c:pt>
              <c:pt idx="145">
                <c:v>148.30354134647334</c:v>
              </c:pt>
              <c:pt idx="146">
                <c:v>158.18536984395615</c:v>
              </c:pt>
              <c:pt idx="147">
                <c:v>159.98206593440756</c:v>
              </c:pt>
              <c:pt idx="148">
                <c:v>137.52336480376479</c:v>
              </c:pt>
              <c:pt idx="149">
                <c:v>144.7101491655705</c:v>
              </c:pt>
              <c:pt idx="150">
                <c:v>165.37215420576183</c:v>
              </c:pt>
              <c:pt idx="151">
                <c:v>155.49032570827902</c:v>
              </c:pt>
              <c:pt idx="152">
                <c:v>168.96554638666467</c:v>
              </c:pt>
              <c:pt idx="153">
                <c:v>154.59197766305329</c:v>
              </c:pt>
              <c:pt idx="154">
                <c:v>162.67711007008469</c:v>
              </c:pt>
              <c:pt idx="155">
                <c:v>159.98206593440756</c:v>
              </c:pt>
              <c:pt idx="156">
                <c:v>156.38867375350472</c:v>
              </c:pt>
              <c:pt idx="157">
                <c:v>168.06719834143894</c:v>
              </c:pt>
              <c:pt idx="158">
                <c:v>149.20188939169904</c:v>
              </c:pt>
              <c:pt idx="159">
                <c:v>155.49032570827902</c:v>
              </c:pt>
              <c:pt idx="160">
                <c:v>175.25398270324462</c:v>
              </c:pt>
              <c:pt idx="161">
                <c:v>150.99858548215045</c:v>
              </c:pt>
              <c:pt idx="162">
                <c:v>158.18536984395615</c:v>
              </c:pt>
              <c:pt idx="163">
                <c:v>156.38867375350472</c:v>
              </c:pt>
              <c:pt idx="164">
                <c:v>158.18536984395615</c:v>
              </c:pt>
              <c:pt idx="165">
                <c:v>157.28702179873042</c:v>
              </c:pt>
              <c:pt idx="166">
                <c:v>171.66059052234181</c:v>
              </c:pt>
              <c:pt idx="167">
                <c:v>158.18536984395615</c:v>
              </c:pt>
              <c:pt idx="168">
                <c:v>160.88041397963326</c:v>
              </c:pt>
              <c:pt idx="169">
                <c:v>167.16885029621324</c:v>
              </c:pt>
              <c:pt idx="170">
                <c:v>161.77876202485896</c:v>
              </c:pt>
              <c:pt idx="171">
                <c:v>167.16885029621324</c:v>
              </c:pt>
              <c:pt idx="172">
                <c:v>174.35563465801891</c:v>
              </c:pt>
              <c:pt idx="173">
                <c:v>167.16885029621324</c:v>
              </c:pt>
              <c:pt idx="174">
                <c:v>156.38867375350472</c:v>
              </c:pt>
              <c:pt idx="175">
                <c:v>168.06719834143894</c:v>
              </c:pt>
              <c:pt idx="176">
                <c:v>173.45728661279321</c:v>
              </c:pt>
              <c:pt idx="177">
                <c:v>157.28702179873042</c:v>
              </c:pt>
              <c:pt idx="178">
                <c:v>157.28702179873042</c:v>
              </c:pt>
              <c:pt idx="179">
                <c:v>184.23746315550173</c:v>
              </c:pt>
              <c:pt idx="180">
                <c:v>165.37215420576183</c:v>
              </c:pt>
              <c:pt idx="181">
                <c:v>167.16885029621324</c:v>
              </c:pt>
              <c:pt idx="182">
                <c:v>153.69362961782758</c:v>
              </c:pt>
              <c:pt idx="183">
                <c:v>159.98206593440756</c:v>
              </c:pt>
              <c:pt idx="184">
                <c:v>168.06719834143894</c:v>
              </c:pt>
              <c:pt idx="185">
                <c:v>144.7101491655705</c:v>
              </c:pt>
              <c:pt idx="186">
                <c:v>164.4738061605361</c:v>
              </c:pt>
              <c:pt idx="187">
                <c:v>153.69362961782758</c:v>
              </c:pt>
              <c:pt idx="188">
                <c:v>151.89693352737618</c:v>
              </c:pt>
              <c:pt idx="189">
                <c:v>181.54241901982459</c:v>
              </c:pt>
              <c:pt idx="190">
                <c:v>159.08371788918186</c:v>
              </c:pt>
              <c:pt idx="191">
                <c:v>150.10023743692474</c:v>
              </c:pt>
              <c:pt idx="192">
                <c:v>159.98206593440756</c:v>
              </c:pt>
              <c:pt idx="193">
                <c:v>143.81180112034477</c:v>
              </c:pt>
              <c:pt idx="194">
                <c:v>186.03415924595316</c:v>
              </c:pt>
              <c:pt idx="195">
                <c:v>153.69362961782758</c:v>
              </c:pt>
              <c:pt idx="196">
                <c:v>158.18536984395615</c:v>
              </c:pt>
              <c:pt idx="197">
                <c:v>172.55893856756751</c:v>
              </c:pt>
              <c:pt idx="198">
                <c:v>159.08371788918186</c:v>
              </c:pt>
              <c:pt idx="199">
                <c:v>159.08371788918186</c:v>
              </c:pt>
              <c:pt idx="200">
                <c:v>158.18536984395615</c:v>
              </c:pt>
              <c:pt idx="201">
                <c:v>165.37215420576183</c:v>
              </c:pt>
              <c:pt idx="202">
                <c:v>176.15233074847035</c:v>
              </c:pt>
              <c:pt idx="203">
                <c:v>174.35563465801891</c:v>
              </c:pt>
              <c:pt idx="204">
                <c:v>173.45728661279321</c:v>
              </c:pt>
              <c:pt idx="205">
                <c:v>164.4738061605361</c:v>
              </c:pt>
              <c:pt idx="206">
                <c:v>160.88041397963326</c:v>
              </c:pt>
              <c:pt idx="207">
                <c:v>176.15233074847035</c:v>
              </c:pt>
              <c:pt idx="208">
                <c:v>164.4738061605361</c:v>
              </c:pt>
              <c:pt idx="209">
                <c:v>154.59197766305329</c:v>
              </c:pt>
              <c:pt idx="210">
                <c:v>159.08371788918186</c:v>
              </c:pt>
              <c:pt idx="211">
                <c:v>150.10023743692474</c:v>
              </c:pt>
              <c:pt idx="212">
                <c:v>168.06719834143894</c:v>
              </c:pt>
              <c:pt idx="213">
                <c:v>159.98206593440756</c:v>
              </c:pt>
              <c:pt idx="214">
                <c:v>157.28702179873042</c:v>
              </c:pt>
              <c:pt idx="215">
                <c:v>158.18536984395615</c:v>
              </c:pt>
              <c:pt idx="216">
                <c:v>163.5754581153104</c:v>
              </c:pt>
              <c:pt idx="217">
                <c:v>154.59197766305329</c:v>
              </c:pt>
              <c:pt idx="218">
                <c:v>160.88041397963326</c:v>
              </c:pt>
              <c:pt idx="219">
                <c:v>159.98206593440756</c:v>
              </c:pt>
              <c:pt idx="220">
                <c:v>173.45728661279321</c:v>
              </c:pt>
              <c:pt idx="221">
                <c:v>175.25398270324462</c:v>
              </c:pt>
              <c:pt idx="222">
                <c:v>146.5068452560219</c:v>
              </c:pt>
              <c:pt idx="223">
                <c:v>156.38867375350472</c:v>
              </c:pt>
              <c:pt idx="224">
                <c:v>152.79528157260188</c:v>
              </c:pt>
              <c:pt idx="225">
                <c:v>145.6084972107962</c:v>
              </c:pt>
              <c:pt idx="226">
                <c:v>152.79528157260188</c:v>
              </c:pt>
              <c:pt idx="227">
                <c:v>155.49032570827902</c:v>
              </c:pt>
              <c:pt idx="228">
                <c:v>162.67711007008469</c:v>
              </c:pt>
              <c:pt idx="229">
                <c:v>133.03162457763625</c:v>
              </c:pt>
              <c:pt idx="230">
                <c:v>148.30354134647334</c:v>
              </c:pt>
              <c:pt idx="231">
                <c:v>163.5754581153104</c:v>
              </c:pt>
              <c:pt idx="232">
                <c:v>174.35563465801891</c:v>
              </c:pt>
              <c:pt idx="233">
                <c:v>172.55893856756751</c:v>
              </c:pt>
              <c:pt idx="234">
                <c:v>164.4738061605361</c:v>
              </c:pt>
              <c:pt idx="235">
                <c:v>159.98206593440756</c:v>
              </c:pt>
              <c:pt idx="236">
                <c:v>172.55893856756751</c:v>
              </c:pt>
              <c:pt idx="237">
                <c:v>163.5754581153104</c:v>
              </c:pt>
              <c:pt idx="238">
                <c:v>171.66059052234181</c:v>
              </c:pt>
              <c:pt idx="239">
                <c:v>171.66059052234181</c:v>
              </c:pt>
              <c:pt idx="240">
                <c:v>162.67711007008469</c:v>
              </c:pt>
              <c:pt idx="241">
                <c:v>159.98206593440756</c:v>
              </c:pt>
              <c:pt idx="242">
                <c:v>170.76224247711608</c:v>
              </c:pt>
              <c:pt idx="243">
                <c:v>154.59197766305329</c:v>
              </c:pt>
              <c:pt idx="244">
                <c:v>166.27050225098753</c:v>
              </c:pt>
            </c:numLit>
          </c:yVal>
          <c:smooth val="0"/>
          <c:extLst>
            <c:ext xmlns:c16="http://schemas.microsoft.com/office/drawing/2014/chart" uri="{C3380CC4-5D6E-409C-BE32-E72D297353CC}">
              <c16:uniqueId val="{00000001-2BC0-48CF-8C23-A0419A30AE14}"/>
            </c:ext>
          </c:extLst>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'Model 2.0'!$CG$52:$CG$56</c:f>
                <c:numCache>
                  <c:formatCode>General</c:formatCode>
                  <c:ptCount val="5"/>
                  <c:pt idx="0">
                    <c:v>18.254270502712185</c:v>
                  </c:pt>
                  <c:pt idx="1">
                    <c:v>18.245232748379738</c:v>
                  </c:pt>
                  <c:pt idx="2">
                    <c:v>18.245587283300221</c:v>
                  </c:pt>
                  <c:pt idx="3">
                    <c:v>18.281298229403205</c:v>
                  </c:pt>
                  <c:pt idx="4">
                    <c:v>18.274350801514949</c:v>
                  </c:pt>
                </c:numCache>
              </c:numRef>
            </c:plus>
            <c:minus>
              <c:numRef>
                <c:f>'Model 2.0'!$CG$52:$CG$56</c:f>
                <c:numCache>
                  <c:formatCode>General</c:formatCode>
                  <c:ptCount val="5"/>
                  <c:pt idx="0">
                    <c:v>18.254270502712185</c:v>
                  </c:pt>
                  <c:pt idx="1">
                    <c:v>18.245232748379738</c:v>
                  </c:pt>
                  <c:pt idx="2">
                    <c:v>18.245587283300221</c:v>
                  </c:pt>
                  <c:pt idx="3">
                    <c:v>18.281298229403205</c:v>
                  </c:pt>
                  <c:pt idx="4">
                    <c:v>18.274350801514949</c:v>
                  </c:pt>
                </c:numCache>
              </c:numRef>
            </c:minus>
          </c:errBars>
          <c:xVal>
            <c:numRef>
              <c:f>'Model 2.0'!$A$52:$A$56</c:f>
              <c:numCache>
                <c:formatCode>0</c:formatCode>
                <c:ptCount val="5"/>
                <c:pt idx="0">
                  <c:v>246</c:v>
                </c:pt>
                <c:pt idx="1">
                  <c:v>247</c:v>
                </c:pt>
                <c:pt idx="2">
                  <c:v>248</c:v>
                </c:pt>
                <c:pt idx="3">
                  <c:v>249</c:v>
                </c:pt>
                <c:pt idx="4">
                  <c:v>250</c:v>
                </c:pt>
              </c:numCache>
            </c:numRef>
          </c:xVal>
          <c:yVal>
            <c:numRef>
              <c:f>'Model 2.0'!$B$52:$B$56</c:f>
              <c:numCache>
                <c:formatCode>#,##0.000</c:formatCode>
                <c:ptCount val="5"/>
                <c:pt idx="0">
                  <c:v>166.27050225098753</c:v>
                </c:pt>
                <c:pt idx="1">
                  <c:v>161.77876202485896</c:v>
                </c:pt>
                <c:pt idx="2">
                  <c:v>160.88041397963326</c:v>
                </c:pt>
                <c:pt idx="3">
                  <c:v>170.76224247711608</c:v>
                </c:pt>
                <c:pt idx="4">
                  <c:v>153.69362961782758</c:v>
                </c:pt>
              </c:numCache>
            </c:numRef>
          </c:yVal>
          <c:smooth val="0"/>
          <c:extLst>
            <c:ext xmlns:c16="http://schemas.microsoft.com/office/drawing/2014/chart" uri="{C3380CC4-5D6E-409C-BE32-E72D297353CC}">
              <c16:uniqueId val="{00000002-2BC0-48CF-8C23-A0419A30AE14}"/>
            </c:ext>
          </c:extLst>
        </c:ser>
        <c:dLbls>
          <c:showLegendKey val="0"/>
          <c:showVal val="0"/>
          <c:showCatName val="0"/>
          <c:showSerName val="0"/>
          <c:showPercent val="0"/>
          <c:showBubbleSize val="0"/>
        </c:dLbls>
        <c:axId val="1356268880"/>
        <c:axId val="1356270960"/>
      </c:scatterChart>
      <c:valAx>
        <c:axId val="1356268880"/>
        <c:scaling>
          <c:orientation val="minMax"/>
        </c:scaling>
        <c:delete val="0"/>
        <c:axPos val="b"/>
        <c:numFmt formatCode="General" sourceLinked="1"/>
        <c:majorTickMark val="out"/>
        <c:minorTickMark val="none"/>
        <c:tickLblPos val="nextTo"/>
        <c:crossAx val="1356270960"/>
        <c:crossesAt val="110"/>
        <c:crossBetween val="midCat"/>
      </c:valAx>
      <c:valAx>
        <c:axId val="1356270960"/>
        <c:scaling>
          <c:orientation val="minMax"/>
          <c:min val="110"/>
        </c:scaling>
        <c:delete val="0"/>
        <c:axPos val="l"/>
        <c:majorGridlines>
          <c:spPr>
            <a:ln w="3175">
              <a:solidFill>
                <a:srgbClr val="C0C0C0"/>
              </a:solidFill>
              <a:prstDash val="solid"/>
            </a:ln>
          </c:spPr>
        </c:majorGridlines>
        <c:numFmt formatCode="General" sourceLinked="1"/>
        <c:majorTickMark val="out"/>
        <c:minorTickMark val="none"/>
        <c:tickLblPos val="nextTo"/>
        <c:crossAx val="1356268880"/>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Model 2.0 for Y    (1 variable, n=245)</a:t>
            </a:r>
          </a:p>
        </c:rich>
      </c:tx>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cat>
          <c:val>
            <c:numLit>
              <c:formatCode>General</c:formatCode>
              <c:ptCount val="245"/>
              <c:pt idx="0">
                <c:v>5.2047184273981202</c:v>
              </c:pt>
              <c:pt idx="1">
                <c:v>-3.0671983414389388</c:v>
              </c:pt>
              <c:pt idx="2">
                <c:v>-1.6936296178275825</c:v>
              </c:pt>
              <c:pt idx="3">
                <c:v>-6.8804139796332606</c:v>
              </c:pt>
              <c:pt idx="4">
                <c:v>-2.4903257082790162</c:v>
              </c:pt>
              <c:pt idx="5">
                <c:v>-5.8969335273761772</c:v>
              </c:pt>
              <c:pt idx="6">
                <c:v>2.2212379751410367</c:v>
              </c:pt>
              <c:pt idx="7">
                <c:v>1.9328016585610612</c:v>
              </c:pt>
              <c:pt idx="8">
                <c:v>27.814630156043847</c:v>
              </c:pt>
              <c:pt idx="9">
                <c:v>-0.16885029621323611</c:v>
              </c:pt>
              <c:pt idx="10">
                <c:v>2.3394094776581937</c:v>
              </c:pt>
              <c:pt idx="11">
                <c:v>9.3063703821724175</c:v>
              </c:pt>
              <c:pt idx="12">
                <c:v>3.2377575228839248</c:v>
              </c:pt>
              <c:pt idx="13">
                <c:v>14.03445361333533</c:v>
              </c:pt>
              <c:pt idx="14">
                <c:v>0.64436534198108575</c:v>
              </c:pt>
              <c:pt idx="15">
                <c:v>7.3063703821724175</c:v>
              </c:pt>
              <c:pt idx="16">
                <c:v>-4.8804139796332606</c:v>
              </c:pt>
              <c:pt idx="17">
                <c:v>1.017934065592442</c:v>
              </c:pt>
              <c:pt idx="18">
                <c:v>-2.0671983414389388</c:v>
              </c:pt>
              <c:pt idx="19">
                <c:v>-2.8118011203447679</c:v>
              </c:pt>
              <c:pt idx="20">
                <c:v>-9.8638944318903725</c:v>
              </c:pt>
              <c:pt idx="21">
                <c:v>23.306370382172418</c:v>
              </c:pt>
              <c:pt idx="22">
                <c:v>1.2707966183697295</c:v>
              </c:pt>
              <c:pt idx="23">
                <c:v>5.8997625630752566</c:v>
              </c:pt>
              <c:pt idx="24">
                <c:v>-0.82832066808768445</c:v>
              </c:pt>
              <c:pt idx="25">
                <c:v>-7.6936296178275825</c:v>
              </c:pt>
              <c:pt idx="26">
                <c:v>1.2212379751410367</c:v>
              </c:pt>
              <c:pt idx="27">
                <c:v>-7.2705022509875334</c:v>
              </c:pt>
              <c:pt idx="28">
                <c:v>0.22123797514103671</c:v>
              </c:pt>
              <c:pt idx="29">
                <c:v>-4.7622424771160752</c:v>
              </c:pt>
              <c:pt idx="30">
                <c:v>-30.168850296213236</c:v>
              </c:pt>
              <c:pt idx="31">
                <c:v>-6.8638944318903725</c:v>
              </c:pt>
              <c:pt idx="32">
                <c:v>-3.4738061605360997</c:v>
              </c:pt>
              <c:pt idx="33">
                <c:v>-1.982065934407558</c:v>
              </c:pt>
              <c:pt idx="34">
                <c:v>-1.8638944318903725</c:v>
              </c:pt>
              <c:pt idx="35">
                <c:v>-1.6936296178275825</c:v>
              </c:pt>
              <c:pt idx="36">
                <c:v>-7.9985854821504461</c:v>
              </c:pt>
              <c:pt idx="37">
                <c:v>-6.8804139796332606</c:v>
              </c:pt>
              <c:pt idx="38">
                <c:v>2.1195860203667394</c:v>
              </c:pt>
              <c:pt idx="39">
                <c:v>1.1361055681096275</c:v>
              </c:pt>
              <c:pt idx="40">
                <c:v>-8.0837178891818553</c:v>
              </c:pt>
              <c:pt idx="41">
                <c:v>4.7294977490124666</c:v>
              </c:pt>
              <c:pt idx="42">
                <c:v>-5.7787620248589633</c:v>
              </c:pt>
              <c:pt idx="43">
                <c:v>2.1195860203667394</c:v>
              </c:pt>
              <c:pt idx="44">
                <c:v>1.3915027892037983</c:v>
              </c:pt>
              <c:pt idx="45">
                <c:v>32.221237975141037</c:v>
              </c:pt>
              <c:pt idx="46">
                <c:v>-3.5919776630532851</c:v>
              </c:pt>
              <c:pt idx="47">
                <c:v>-0.88041397963326062</c:v>
              </c:pt>
              <c:pt idx="48">
                <c:v>1.7129782012695784</c:v>
              </c:pt>
              <c:pt idx="49">
                <c:v>0.44106143243249107</c:v>
              </c:pt>
              <c:pt idx="50">
                <c:v>6.0344536133353301</c:v>
              </c:pt>
              <c:pt idx="51">
                <c:v>6.0344536133353301</c:v>
              </c:pt>
              <c:pt idx="52">
                <c:v>13.119586020366739</c:v>
              </c:pt>
              <c:pt idx="53">
                <c:v>14.542713387206788</c:v>
              </c:pt>
              <c:pt idx="54">
                <c:v>14.237757522883925</c:v>
              </c:pt>
              <c:pt idx="55">
                <c:v>8.5096742917209838</c:v>
              </c:pt>
              <c:pt idx="56">
                <c:v>-2.3721542057618308</c:v>
              </c:pt>
              <c:pt idx="57">
                <c:v>0.74601729675538309</c:v>
              </c:pt>
              <c:pt idx="58">
                <c:v>6.6278457942381692</c:v>
              </c:pt>
              <c:pt idx="59">
                <c:v>-41.575458115310397</c:v>
              </c:pt>
              <c:pt idx="60">
                <c:v>2.6278457942381692</c:v>
              </c:pt>
              <c:pt idx="61">
                <c:v>-4.2539827032446169</c:v>
              </c:pt>
              <c:pt idx="62">
                <c:v>7.424541884689603</c:v>
              </c:pt>
              <c:pt idx="63">
                <c:v>5.7294977490124666</c:v>
              </c:pt>
              <c:pt idx="64">
                <c:v>-0.10023743692474341</c:v>
              </c:pt>
              <c:pt idx="65">
                <c:v>10.221237975141037</c:v>
              </c:pt>
              <c:pt idx="66">
                <c:v>-1.6084972107962017</c:v>
              </c:pt>
              <c:pt idx="67">
                <c:v>-5.0837178891818553</c:v>
              </c:pt>
              <c:pt idx="68">
                <c:v>-4.4738061605360997</c:v>
              </c:pt>
              <c:pt idx="69">
                <c:v>1.7129782012695784</c:v>
              </c:pt>
              <c:pt idx="70">
                <c:v>-5.7787620248589633</c:v>
              </c:pt>
              <c:pt idx="71">
                <c:v>-1.0151050298933626</c:v>
              </c:pt>
              <c:pt idx="72">
                <c:v>-4.1853698439561526</c:v>
              </c:pt>
              <c:pt idx="73">
                <c:v>-1.4903257082790162</c:v>
              </c:pt>
              <c:pt idx="74">
                <c:v>-10.96554638666467</c:v>
              </c:pt>
              <c:pt idx="75">
                <c:v>-11.168850296213236</c:v>
              </c:pt>
              <c:pt idx="76">
                <c:v>-6.2870217987304216</c:v>
              </c:pt>
              <c:pt idx="77">
                <c:v>-10.201889391699041</c:v>
              </c:pt>
              <c:pt idx="78">
                <c:v>-27.490325708279016</c:v>
              </c:pt>
              <c:pt idx="79">
                <c:v>-0.37215420576183078</c:v>
              </c:pt>
              <c:pt idx="80">
                <c:v>-1.8473748841474844</c:v>
              </c:pt>
              <c:pt idx="81">
                <c:v>7.7294977490124666</c:v>
              </c:pt>
              <c:pt idx="82">
                <c:v>3.847669251529652</c:v>
              </c:pt>
              <c:pt idx="83">
                <c:v>-0.86389443189037252</c:v>
              </c:pt>
              <c:pt idx="84">
                <c:v>-2.6605905223418063</c:v>
              </c:pt>
              <c:pt idx="85">
                <c:v>0.32288992991530563</c:v>
              </c:pt>
              <c:pt idx="86">
                <c:v>3.7981106083009593</c:v>
              </c:pt>
              <c:pt idx="87">
                <c:v>2.3394094776581937</c:v>
              </c:pt>
              <c:pt idx="88">
                <c:v>0.9162821108181447</c:v>
              </c:pt>
              <c:pt idx="89">
                <c:v>-1.575458115310397</c:v>
              </c:pt>
              <c:pt idx="90">
                <c:v>7.4080223369467149</c:v>
              </c:pt>
              <c:pt idx="91">
                <c:v>-4.1688502962132361</c:v>
              </c:pt>
              <c:pt idx="92">
                <c:v>4.1881988796552321</c:v>
              </c:pt>
              <c:pt idx="93">
                <c:v>-2.9655463866646699</c:v>
              </c:pt>
              <c:pt idx="94">
                <c:v>6.1195860203667394</c:v>
              </c:pt>
              <c:pt idx="95">
                <c:v>11.729497749012467</c:v>
              </c:pt>
              <c:pt idx="96">
                <c:v>7.1881988796552321</c:v>
              </c:pt>
              <c:pt idx="97">
                <c:v>-1.3556346580189143</c:v>
              </c:pt>
              <c:pt idx="98">
                <c:v>-2.4572866127932116</c:v>
              </c:pt>
              <c:pt idx="99">
                <c:v>-0.38867375350471889</c:v>
              </c:pt>
              <c:pt idx="100">
                <c:v>3.1195860203667394</c:v>
              </c:pt>
              <c:pt idx="101">
                <c:v>8.0509731610782467</c:v>
              </c:pt>
              <c:pt idx="102">
                <c:v>-0.4738061605360997</c:v>
              </c:pt>
              <c:pt idx="103">
                <c:v>10.712978201269578</c:v>
              </c:pt>
              <c:pt idx="104">
                <c:v>2.847669251529652</c:v>
              </c:pt>
              <c:pt idx="105">
                <c:v>4.4575809801754076</c:v>
              </c:pt>
              <c:pt idx="106">
                <c:v>8.9162821108181447</c:v>
              </c:pt>
              <c:pt idx="107">
                <c:v>9.1195860203667394</c:v>
              </c:pt>
              <c:pt idx="108">
                <c:v>38.5261938394639</c:v>
              </c:pt>
              <c:pt idx="109">
                <c:v>10.916282110818145</c:v>
              </c:pt>
              <c:pt idx="110">
                <c:v>0.42454188468960297</c:v>
              </c:pt>
              <c:pt idx="111">
                <c:v>7.3228899299153056</c:v>
              </c:pt>
              <c:pt idx="112">
                <c:v>1.6964586535266619</c:v>
              </c:pt>
              <c:pt idx="113">
                <c:v>-5.4903257082790162</c:v>
              </c:pt>
              <c:pt idx="114">
                <c:v>-7.7952815726018798</c:v>
              </c:pt>
              <c:pt idx="115">
                <c:v>-0.89693352737617715</c:v>
              </c:pt>
              <c:pt idx="116">
                <c:v>1.0014145178495539</c:v>
              </c:pt>
              <c:pt idx="117">
                <c:v>-8.8638944318903725</c:v>
              </c:pt>
              <c:pt idx="118">
                <c:v>-2.4572866127932116</c:v>
              </c:pt>
              <c:pt idx="119">
                <c:v>2.7129782012695784</c:v>
              </c:pt>
              <c:pt idx="120">
                <c:v>4.9328016585610612</c:v>
              </c:pt>
              <c:pt idx="121">
                <c:v>-4.7622424771160752</c:v>
              </c:pt>
              <c:pt idx="122">
                <c:v>2.847669251529652</c:v>
              </c:pt>
              <c:pt idx="123">
                <c:v>2.6278457942381692</c:v>
              </c:pt>
              <c:pt idx="124">
                <c:v>9.6964586535266619</c:v>
              </c:pt>
              <c:pt idx="125">
                <c:v>-30.880413979633261</c:v>
              </c:pt>
              <c:pt idx="126">
                <c:v>-10.79528157260188</c:v>
              </c:pt>
              <c:pt idx="127">
                <c:v>-11.067198341438939</c:v>
              </c:pt>
              <c:pt idx="128">
                <c:v>-3.8804139796332606</c:v>
              </c:pt>
              <c:pt idx="129">
                <c:v>-0.10023743692474341</c:v>
              </c:pt>
              <c:pt idx="130">
                <c:v>-3.3721542057618308</c:v>
              </c:pt>
              <c:pt idx="131">
                <c:v>-6.7787620248589633</c:v>
              </c:pt>
              <c:pt idx="132">
                <c:v>-4.5589385675675089</c:v>
              </c:pt>
              <c:pt idx="133">
                <c:v>-9.8638944318903725</c:v>
              </c:pt>
              <c:pt idx="134">
                <c:v>0.11958602036673938</c:v>
              </c:pt>
              <c:pt idx="135">
                <c:v>3.7294977490124666</c:v>
              </c:pt>
              <c:pt idx="136">
                <c:v>-1.3035413464733381</c:v>
              </c:pt>
              <c:pt idx="137">
                <c:v>-6.7198341438938769E-2</c:v>
              </c:pt>
              <c:pt idx="138">
                <c:v>11.306370382172418</c:v>
              </c:pt>
              <c:pt idx="139">
                <c:v>9.8146301560438474</c:v>
              </c:pt>
              <c:pt idx="140">
                <c:v>-5.6771100700846944</c:v>
              </c:pt>
              <c:pt idx="141">
                <c:v>-10.79528157260188</c:v>
              </c:pt>
              <c:pt idx="142">
                <c:v>-5.6771100700846944</c:v>
              </c:pt>
              <c:pt idx="143">
                <c:v>1.0344536133353301</c:v>
              </c:pt>
              <c:pt idx="144">
                <c:v>0.32288992991530563</c:v>
              </c:pt>
              <c:pt idx="145">
                <c:v>-2.3035413464733381</c:v>
              </c:pt>
              <c:pt idx="146">
                <c:v>-3.1853698439561526</c:v>
              </c:pt>
              <c:pt idx="147">
                <c:v>9.017934065592442</c:v>
              </c:pt>
              <c:pt idx="148">
                <c:v>-0.52336480376479244</c:v>
              </c:pt>
              <c:pt idx="149">
                <c:v>-8.710149165570499</c:v>
              </c:pt>
              <c:pt idx="150">
                <c:v>-15.372154205761831</c:v>
              </c:pt>
              <c:pt idx="151">
                <c:v>-12.490325708279016</c:v>
              </c:pt>
              <c:pt idx="152">
                <c:v>-5.9655463866646699</c:v>
              </c:pt>
              <c:pt idx="153">
                <c:v>0.40802233694671486</c:v>
              </c:pt>
              <c:pt idx="154">
                <c:v>1.3228899299153056</c:v>
              </c:pt>
              <c:pt idx="155">
                <c:v>-3.982065934407558</c:v>
              </c:pt>
              <c:pt idx="156">
                <c:v>-4.3886737535047189</c:v>
              </c:pt>
              <c:pt idx="157">
                <c:v>-6.0671983414389388</c:v>
              </c:pt>
              <c:pt idx="158">
                <c:v>5.7981106083009593</c:v>
              </c:pt>
              <c:pt idx="159">
                <c:v>1.5096742917209838</c:v>
              </c:pt>
              <c:pt idx="160">
                <c:v>-8.2539827032446169</c:v>
              </c:pt>
              <c:pt idx="161">
                <c:v>9.0014145178495539</c:v>
              </c:pt>
              <c:pt idx="162">
                <c:v>3.8146301560438474</c:v>
              </c:pt>
              <c:pt idx="163">
                <c:v>4.6113262464952811</c:v>
              </c:pt>
              <c:pt idx="164">
                <c:v>7.8146301560438474</c:v>
              </c:pt>
              <c:pt idx="165">
                <c:v>8.7129782012695784</c:v>
              </c:pt>
              <c:pt idx="166">
                <c:v>-5.6605905223418063</c:v>
              </c:pt>
              <c:pt idx="167">
                <c:v>-2.1853698439561526</c:v>
              </c:pt>
              <c:pt idx="168">
                <c:v>-2.8804139796332606</c:v>
              </c:pt>
              <c:pt idx="169">
                <c:v>0.83114970378676389</c:v>
              </c:pt>
              <c:pt idx="170">
                <c:v>-2.7787620248589633</c:v>
              </c:pt>
              <c:pt idx="171">
                <c:v>13.831149703786764</c:v>
              </c:pt>
              <c:pt idx="172">
                <c:v>15.644365341981086</c:v>
              </c:pt>
              <c:pt idx="173">
                <c:v>9.8311497037867639</c:v>
              </c:pt>
              <c:pt idx="174">
                <c:v>38.611326246495281</c:v>
              </c:pt>
              <c:pt idx="175">
                <c:v>-8.0671983414389388</c:v>
              </c:pt>
              <c:pt idx="176">
                <c:v>-11.457286612793212</c:v>
              </c:pt>
              <c:pt idx="177">
                <c:v>-4.2870217987304216</c:v>
              </c:pt>
              <c:pt idx="178">
                <c:v>4.7129782012695784</c:v>
              </c:pt>
              <c:pt idx="179">
                <c:v>1.7625368444982712</c:v>
              </c:pt>
              <c:pt idx="180">
                <c:v>8.6278457942381692</c:v>
              </c:pt>
              <c:pt idx="181">
                <c:v>-2.1688502962132361</c:v>
              </c:pt>
              <c:pt idx="182">
                <c:v>5.3063703821724175</c:v>
              </c:pt>
              <c:pt idx="183">
                <c:v>2.017934065592442</c:v>
              </c:pt>
              <c:pt idx="184">
                <c:v>-6.7198341438938769E-2</c:v>
              </c:pt>
              <c:pt idx="185">
                <c:v>1.289850834429501</c:v>
              </c:pt>
              <c:pt idx="186">
                <c:v>0.5261938394639003</c:v>
              </c:pt>
              <c:pt idx="187">
                <c:v>-2.6936296178275825</c:v>
              </c:pt>
              <c:pt idx="188">
                <c:v>-6.8969335273761772</c:v>
              </c:pt>
              <c:pt idx="189">
                <c:v>-3.5424190198245924</c:v>
              </c:pt>
              <c:pt idx="190">
                <c:v>6.9162821108181447</c:v>
              </c:pt>
              <c:pt idx="191">
                <c:v>21.899762563075257</c:v>
              </c:pt>
              <c:pt idx="192">
                <c:v>-10.982065934407558</c:v>
              </c:pt>
              <c:pt idx="193">
                <c:v>-4.8118011203447679</c:v>
              </c:pt>
              <c:pt idx="194">
                <c:v>-13.034159245953163</c:v>
              </c:pt>
              <c:pt idx="195">
                <c:v>4.3063703821724175</c:v>
              </c:pt>
              <c:pt idx="196">
                <c:v>-5.1853698439561526</c:v>
              </c:pt>
              <c:pt idx="197">
                <c:v>-2.5589385675675089</c:v>
              </c:pt>
              <c:pt idx="198">
                <c:v>-4.0837178891818553</c:v>
              </c:pt>
              <c:pt idx="199">
                <c:v>-5.0837178891818553</c:v>
              </c:pt>
              <c:pt idx="200">
                <c:v>-0.18536984395615264</c:v>
              </c:pt>
              <c:pt idx="201">
                <c:v>-1.3721542057618308</c:v>
              </c:pt>
              <c:pt idx="202">
                <c:v>-8.152330748470348</c:v>
              </c:pt>
              <c:pt idx="203">
                <c:v>-1.3556346580189143</c:v>
              </c:pt>
              <c:pt idx="204">
                <c:v>-2.4572866127932116</c:v>
              </c:pt>
              <c:pt idx="205">
                <c:v>0.5261938394639003</c:v>
              </c:pt>
              <c:pt idx="206">
                <c:v>3.1195860203667394</c:v>
              </c:pt>
              <c:pt idx="207">
                <c:v>-5.152330748470348</c:v>
              </c:pt>
              <c:pt idx="208">
                <c:v>8.5261938394639003</c:v>
              </c:pt>
              <c:pt idx="209">
                <c:v>3.4080223369467149</c:v>
              </c:pt>
              <c:pt idx="210">
                <c:v>-2.0837178891818553</c:v>
              </c:pt>
              <c:pt idx="211">
                <c:v>3.8997625630752566</c:v>
              </c:pt>
              <c:pt idx="212">
                <c:v>1.9328016585610612</c:v>
              </c:pt>
              <c:pt idx="213">
                <c:v>7.017934065592442</c:v>
              </c:pt>
              <c:pt idx="214">
                <c:v>-0.28702179873042155</c:v>
              </c:pt>
              <c:pt idx="215">
                <c:v>-6.1853698439561526</c:v>
              </c:pt>
              <c:pt idx="216">
                <c:v>0.42454188468960297</c:v>
              </c:pt>
              <c:pt idx="217">
                <c:v>-3.5919776630532851</c:v>
              </c:pt>
              <c:pt idx="218">
                <c:v>-10.880413979633261</c:v>
              </c:pt>
              <c:pt idx="219">
                <c:v>-12.982065934407558</c:v>
              </c:pt>
              <c:pt idx="220">
                <c:v>-6.4572866127932116</c:v>
              </c:pt>
              <c:pt idx="221">
                <c:v>3.7460172967553831</c:v>
              </c:pt>
              <c:pt idx="222">
                <c:v>-0.50684525602190433</c:v>
              </c:pt>
              <c:pt idx="223">
                <c:v>0.61132624649528111</c:v>
              </c:pt>
              <c:pt idx="224">
                <c:v>-4.7952815726018798</c:v>
              </c:pt>
              <c:pt idx="225">
                <c:v>-31.608497210796202</c:v>
              </c:pt>
              <c:pt idx="226">
                <c:v>-8.7952815726018798</c:v>
              </c:pt>
              <c:pt idx="227">
                <c:v>1.5096742917209838</c:v>
              </c:pt>
              <c:pt idx="228">
                <c:v>1.3228899299153056</c:v>
              </c:pt>
              <c:pt idx="229">
                <c:v>-10.031624577636251</c:v>
              </c:pt>
              <c:pt idx="230">
                <c:v>-15.303541346473338</c:v>
              </c:pt>
              <c:pt idx="231">
                <c:v>-10.575458115310397</c:v>
              </c:pt>
              <c:pt idx="232">
                <c:v>-13.355634658018914</c:v>
              </c:pt>
              <c:pt idx="233">
                <c:v>-0.55893856756750893</c:v>
              </c:pt>
              <c:pt idx="234">
                <c:v>-5.4738061605360997</c:v>
              </c:pt>
              <c:pt idx="235">
                <c:v>4.017934065592442</c:v>
              </c:pt>
              <c:pt idx="236">
                <c:v>-3.5589385675675089</c:v>
              </c:pt>
              <c:pt idx="237">
                <c:v>3.424541884689603</c:v>
              </c:pt>
              <c:pt idx="238">
                <c:v>11.339409477658194</c:v>
              </c:pt>
              <c:pt idx="239">
                <c:v>15.339409477658194</c:v>
              </c:pt>
              <c:pt idx="240">
                <c:v>11.322889929915306</c:v>
              </c:pt>
              <c:pt idx="241">
                <c:v>8.017934065592442</c:v>
              </c:pt>
              <c:pt idx="242">
                <c:v>5.2377575228839248</c:v>
              </c:pt>
              <c:pt idx="243">
                <c:v>9.4080223369467149</c:v>
              </c:pt>
              <c:pt idx="244">
                <c:v>12.729497749012467</c:v>
              </c:pt>
            </c:numLit>
          </c:val>
          <c:extLst>
            <c:ext xmlns:c16="http://schemas.microsoft.com/office/drawing/2014/chart" uri="{C3380CC4-5D6E-409C-BE32-E72D297353CC}">
              <c16:uniqueId val="{00000000-347E-43EF-ABCB-619C9CEF745F}"/>
            </c:ext>
          </c:extLst>
        </c:ser>
        <c:dLbls>
          <c:showLegendKey val="0"/>
          <c:showVal val="0"/>
          <c:showCatName val="0"/>
          <c:showSerName val="0"/>
          <c:showPercent val="0"/>
          <c:showBubbleSize val="0"/>
        </c:dLbls>
        <c:gapWidth val="25"/>
        <c:axId val="1356271376"/>
        <c:axId val="1356268048"/>
      </c:barChart>
      <c:catAx>
        <c:axId val="1356271376"/>
        <c:scaling>
          <c:orientation val="minMax"/>
        </c:scaling>
        <c:delete val="0"/>
        <c:axPos val="b"/>
        <c:numFmt formatCode="General" sourceLinked="1"/>
        <c:majorTickMark val="none"/>
        <c:minorTickMark val="none"/>
        <c:tickLblPos val="low"/>
        <c:txPr>
          <a:bodyPr rot="-5400000" vert="horz"/>
          <a:lstStyle/>
          <a:p>
            <a:pPr>
              <a:defRPr sz="900"/>
            </a:pPr>
            <a:endParaRPr lang="en-US"/>
          </a:p>
        </c:txPr>
        <c:crossAx val="1356268048"/>
        <c:crossesAt val="0"/>
        <c:auto val="1"/>
        <c:lblAlgn val="ctr"/>
        <c:lblOffset val="100"/>
        <c:noMultiLvlLbl val="0"/>
      </c:catAx>
      <c:valAx>
        <c:axId val="135626804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35627137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X_2 (n = 245, mean = 1.224, slope = -0.011)</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yVal>
          <c:smooth val="0"/>
          <c:extLst>
            <c:ext xmlns:c16="http://schemas.microsoft.com/office/drawing/2014/chart" uri="{C3380CC4-5D6E-409C-BE32-E72D297353CC}">
              <c16:uniqueId val="{00000000-4D5B-4EE0-86A4-B32D4FDFCEEF}"/>
            </c:ext>
          </c:extLst>
        </c:ser>
        <c:dLbls>
          <c:showLegendKey val="0"/>
          <c:showVal val="0"/>
          <c:showCatName val="0"/>
          <c:showSerName val="0"/>
          <c:showPercent val="0"/>
          <c:showBubbleSize val="0"/>
        </c:dLbls>
        <c:axId val="863111744"/>
        <c:axId val="863112160"/>
      </c:scatterChart>
      <c:valAx>
        <c:axId val="863111744"/>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112160"/>
        <c:crossesAt val="-100000000"/>
        <c:crossBetween val="midCat"/>
      </c:valAx>
      <c:valAx>
        <c:axId val="863112160"/>
        <c:scaling>
          <c:orientation val="minMax"/>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11174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Model 2.0 for Y    (1 variable,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152.79528157260188</c:v>
              </c:pt>
              <c:pt idx="1">
                <c:v>168.06719834143894</c:v>
              </c:pt>
              <c:pt idx="2">
                <c:v>153.69362961782758</c:v>
              </c:pt>
              <c:pt idx="3">
                <c:v>160.88041397963326</c:v>
              </c:pt>
              <c:pt idx="4">
                <c:v>155.49032570827902</c:v>
              </c:pt>
              <c:pt idx="5">
                <c:v>151.89693352737618</c:v>
              </c:pt>
              <c:pt idx="6">
                <c:v>161.77876202485896</c:v>
              </c:pt>
              <c:pt idx="7">
                <c:v>168.06719834143894</c:v>
              </c:pt>
              <c:pt idx="8">
                <c:v>158.18536984395615</c:v>
              </c:pt>
              <c:pt idx="9">
                <c:v>167.16885029621324</c:v>
              </c:pt>
              <c:pt idx="10">
                <c:v>171.66059052234181</c:v>
              </c:pt>
              <c:pt idx="11">
                <c:v>153.69362961782758</c:v>
              </c:pt>
              <c:pt idx="12">
                <c:v>170.76224247711608</c:v>
              </c:pt>
              <c:pt idx="13">
                <c:v>168.96554638666467</c:v>
              </c:pt>
              <c:pt idx="14">
                <c:v>174.35563465801891</c:v>
              </c:pt>
              <c:pt idx="15">
                <c:v>153.69362961782758</c:v>
              </c:pt>
              <c:pt idx="16">
                <c:v>160.88041397963326</c:v>
              </c:pt>
              <c:pt idx="17">
                <c:v>159.98206593440756</c:v>
              </c:pt>
              <c:pt idx="18">
                <c:v>168.06719834143894</c:v>
              </c:pt>
              <c:pt idx="19">
                <c:v>143.81180112034477</c:v>
              </c:pt>
              <c:pt idx="20">
                <c:v>169.86389443189037</c:v>
              </c:pt>
              <c:pt idx="21">
                <c:v>153.69362961782758</c:v>
              </c:pt>
              <c:pt idx="22">
                <c:v>188.72920338163027</c:v>
              </c:pt>
              <c:pt idx="23">
                <c:v>150.10023743692474</c:v>
              </c:pt>
              <c:pt idx="24">
                <c:v>134.82832066808768</c:v>
              </c:pt>
              <c:pt idx="25">
                <c:v>153.69362961782758</c:v>
              </c:pt>
              <c:pt idx="26">
                <c:v>161.77876202485896</c:v>
              </c:pt>
              <c:pt idx="27">
                <c:v>166.27050225098753</c:v>
              </c:pt>
              <c:pt idx="28">
                <c:v>161.77876202485896</c:v>
              </c:pt>
              <c:pt idx="29">
                <c:v>170.76224247711608</c:v>
              </c:pt>
              <c:pt idx="30">
                <c:v>167.16885029621324</c:v>
              </c:pt>
              <c:pt idx="31">
                <c:v>169.86389443189037</c:v>
              </c:pt>
              <c:pt idx="32">
                <c:v>164.4738061605361</c:v>
              </c:pt>
              <c:pt idx="33">
                <c:v>159.98206593440756</c:v>
              </c:pt>
              <c:pt idx="34">
                <c:v>169.86389443189037</c:v>
              </c:pt>
              <c:pt idx="35">
                <c:v>153.69362961782758</c:v>
              </c:pt>
              <c:pt idx="36">
                <c:v>150.99858548215045</c:v>
              </c:pt>
              <c:pt idx="37">
                <c:v>160.88041397963326</c:v>
              </c:pt>
              <c:pt idx="38">
                <c:v>160.88041397963326</c:v>
              </c:pt>
              <c:pt idx="39">
                <c:v>169.86389443189037</c:v>
              </c:pt>
              <c:pt idx="40">
                <c:v>159.08371788918186</c:v>
              </c:pt>
              <c:pt idx="41">
                <c:v>166.27050225098753</c:v>
              </c:pt>
              <c:pt idx="42">
                <c:v>161.77876202485896</c:v>
              </c:pt>
              <c:pt idx="43">
                <c:v>160.88041397963326</c:v>
              </c:pt>
              <c:pt idx="44">
                <c:v>145.6084972107962</c:v>
              </c:pt>
              <c:pt idx="45">
                <c:v>161.77876202485896</c:v>
              </c:pt>
              <c:pt idx="46">
                <c:v>154.59197766305329</c:v>
              </c:pt>
              <c:pt idx="47">
                <c:v>160.88041397963326</c:v>
              </c:pt>
              <c:pt idx="48">
                <c:v>157.28702179873042</c:v>
              </c:pt>
              <c:pt idx="49">
                <c:v>172.55893856756751</c:v>
              </c:pt>
              <c:pt idx="50">
                <c:v>168.96554638666467</c:v>
              </c:pt>
              <c:pt idx="51">
                <c:v>168.96554638666467</c:v>
              </c:pt>
              <c:pt idx="52">
                <c:v>160.88041397963326</c:v>
              </c:pt>
              <c:pt idx="53">
                <c:v>173.45728661279321</c:v>
              </c:pt>
              <c:pt idx="54">
                <c:v>170.76224247711608</c:v>
              </c:pt>
              <c:pt idx="55">
                <c:v>155.49032570827902</c:v>
              </c:pt>
              <c:pt idx="56">
                <c:v>165.37215420576183</c:v>
              </c:pt>
              <c:pt idx="57">
                <c:v>175.25398270324462</c:v>
              </c:pt>
              <c:pt idx="58">
                <c:v>165.37215420576183</c:v>
              </c:pt>
              <c:pt idx="59">
                <c:v>163.5754581153104</c:v>
              </c:pt>
              <c:pt idx="60">
                <c:v>165.37215420576183</c:v>
              </c:pt>
              <c:pt idx="61">
                <c:v>175.25398270324462</c:v>
              </c:pt>
              <c:pt idx="62">
                <c:v>163.5754581153104</c:v>
              </c:pt>
              <c:pt idx="63">
                <c:v>166.27050225098753</c:v>
              </c:pt>
              <c:pt idx="64">
                <c:v>150.10023743692474</c:v>
              </c:pt>
              <c:pt idx="65">
                <c:v>161.77876202485896</c:v>
              </c:pt>
              <c:pt idx="66">
                <c:v>145.6084972107962</c:v>
              </c:pt>
              <c:pt idx="67">
                <c:v>159.08371788918186</c:v>
              </c:pt>
              <c:pt idx="68">
                <c:v>164.4738061605361</c:v>
              </c:pt>
              <c:pt idx="69">
                <c:v>157.28702179873042</c:v>
              </c:pt>
              <c:pt idx="70">
                <c:v>161.77876202485896</c:v>
              </c:pt>
              <c:pt idx="71">
                <c:v>142.01510502989336</c:v>
              </c:pt>
              <c:pt idx="72">
                <c:v>158.18536984395615</c:v>
              </c:pt>
              <c:pt idx="73">
                <c:v>155.49032570827902</c:v>
              </c:pt>
              <c:pt idx="74">
                <c:v>168.96554638666467</c:v>
              </c:pt>
              <c:pt idx="75">
                <c:v>167.16885029621324</c:v>
              </c:pt>
              <c:pt idx="76">
                <c:v>157.28702179873042</c:v>
              </c:pt>
              <c:pt idx="77">
                <c:v>149.20188939169904</c:v>
              </c:pt>
              <c:pt idx="78">
                <c:v>155.49032570827902</c:v>
              </c:pt>
              <c:pt idx="79">
                <c:v>165.37215420576183</c:v>
              </c:pt>
              <c:pt idx="80">
                <c:v>178.84737488414748</c:v>
              </c:pt>
              <c:pt idx="81">
                <c:v>166.27050225098753</c:v>
              </c:pt>
              <c:pt idx="82">
                <c:v>176.15233074847035</c:v>
              </c:pt>
              <c:pt idx="83">
                <c:v>169.86389443189037</c:v>
              </c:pt>
              <c:pt idx="84">
                <c:v>171.66059052234181</c:v>
              </c:pt>
              <c:pt idx="85">
                <c:v>162.67711007008469</c:v>
              </c:pt>
              <c:pt idx="86">
                <c:v>149.20188939169904</c:v>
              </c:pt>
              <c:pt idx="87">
                <c:v>171.66059052234181</c:v>
              </c:pt>
              <c:pt idx="88">
                <c:v>159.08371788918186</c:v>
              </c:pt>
              <c:pt idx="89">
                <c:v>163.5754581153104</c:v>
              </c:pt>
              <c:pt idx="90">
                <c:v>154.59197766305329</c:v>
              </c:pt>
              <c:pt idx="91">
                <c:v>167.16885029621324</c:v>
              </c:pt>
              <c:pt idx="92">
                <c:v>143.81180112034477</c:v>
              </c:pt>
              <c:pt idx="93">
                <c:v>168.96554638666467</c:v>
              </c:pt>
              <c:pt idx="94">
                <c:v>160.88041397963326</c:v>
              </c:pt>
              <c:pt idx="95">
                <c:v>166.27050225098753</c:v>
              </c:pt>
              <c:pt idx="96">
                <c:v>143.81180112034477</c:v>
              </c:pt>
              <c:pt idx="97">
                <c:v>174.35563465801891</c:v>
              </c:pt>
              <c:pt idx="98">
                <c:v>173.45728661279321</c:v>
              </c:pt>
              <c:pt idx="99">
                <c:v>156.38867375350472</c:v>
              </c:pt>
              <c:pt idx="100">
                <c:v>160.88041397963326</c:v>
              </c:pt>
              <c:pt idx="101">
                <c:v>177.94902683892175</c:v>
              </c:pt>
              <c:pt idx="102">
                <c:v>164.4738061605361</c:v>
              </c:pt>
              <c:pt idx="103">
                <c:v>157.28702179873042</c:v>
              </c:pt>
              <c:pt idx="104">
                <c:v>176.15233074847035</c:v>
              </c:pt>
              <c:pt idx="105">
                <c:v>181.54241901982459</c:v>
              </c:pt>
              <c:pt idx="106">
                <c:v>159.08371788918186</c:v>
              </c:pt>
              <c:pt idx="107">
                <c:v>160.88041397963326</c:v>
              </c:pt>
              <c:pt idx="108">
                <c:v>164.4738061605361</c:v>
              </c:pt>
              <c:pt idx="109">
                <c:v>159.08371788918186</c:v>
              </c:pt>
              <c:pt idx="110">
                <c:v>163.5754581153104</c:v>
              </c:pt>
              <c:pt idx="111">
                <c:v>162.67711007008469</c:v>
              </c:pt>
              <c:pt idx="112">
                <c:v>148.30354134647334</c:v>
              </c:pt>
              <c:pt idx="113">
                <c:v>155.49032570827902</c:v>
              </c:pt>
              <c:pt idx="114">
                <c:v>152.79528157260188</c:v>
              </c:pt>
              <c:pt idx="115">
                <c:v>151.89693352737618</c:v>
              </c:pt>
              <c:pt idx="116">
                <c:v>150.99858548215045</c:v>
              </c:pt>
              <c:pt idx="117">
                <c:v>169.86389443189037</c:v>
              </c:pt>
              <c:pt idx="118">
                <c:v>173.45728661279321</c:v>
              </c:pt>
              <c:pt idx="119">
                <c:v>157.28702179873042</c:v>
              </c:pt>
              <c:pt idx="120">
                <c:v>168.06719834143894</c:v>
              </c:pt>
              <c:pt idx="121">
                <c:v>170.76224247711608</c:v>
              </c:pt>
              <c:pt idx="122">
                <c:v>176.15233074847035</c:v>
              </c:pt>
              <c:pt idx="123">
                <c:v>165.37215420576183</c:v>
              </c:pt>
              <c:pt idx="124">
                <c:v>148.30354134647334</c:v>
              </c:pt>
              <c:pt idx="125">
                <c:v>160.88041397963326</c:v>
              </c:pt>
              <c:pt idx="126">
                <c:v>152.79528157260188</c:v>
              </c:pt>
              <c:pt idx="127">
                <c:v>168.06719834143894</c:v>
              </c:pt>
              <c:pt idx="128">
                <c:v>160.88041397963326</c:v>
              </c:pt>
              <c:pt idx="129">
                <c:v>150.10023743692474</c:v>
              </c:pt>
              <c:pt idx="130">
                <c:v>165.37215420576183</c:v>
              </c:pt>
              <c:pt idx="131">
                <c:v>161.77876202485896</c:v>
              </c:pt>
              <c:pt idx="132">
                <c:v>172.55893856756751</c:v>
              </c:pt>
              <c:pt idx="133">
                <c:v>169.86389443189037</c:v>
              </c:pt>
              <c:pt idx="134">
                <c:v>160.88041397963326</c:v>
              </c:pt>
              <c:pt idx="135">
                <c:v>166.27050225098753</c:v>
              </c:pt>
              <c:pt idx="136">
                <c:v>148.30354134647334</c:v>
              </c:pt>
              <c:pt idx="137">
                <c:v>168.06719834143894</c:v>
              </c:pt>
              <c:pt idx="138">
                <c:v>153.69362961782758</c:v>
              </c:pt>
              <c:pt idx="139">
                <c:v>158.18536984395615</c:v>
              </c:pt>
              <c:pt idx="140">
                <c:v>162.67711007008469</c:v>
              </c:pt>
              <c:pt idx="141">
                <c:v>152.79528157260188</c:v>
              </c:pt>
              <c:pt idx="142">
                <c:v>162.67711007008469</c:v>
              </c:pt>
              <c:pt idx="143">
                <c:v>168.96554638666467</c:v>
              </c:pt>
              <c:pt idx="144">
                <c:v>162.67711007008469</c:v>
              </c:pt>
              <c:pt idx="145">
                <c:v>148.30354134647334</c:v>
              </c:pt>
              <c:pt idx="146">
                <c:v>158.18536984395615</c:v>
              </c:pt>
              <c:pt idx="147">
                <c:v>159.98206593440756</c:v>
              </c:pt>
              <c:pt idx="148">
                <c:v>137.52336480376479</c:v>
              </c:pt>
              <c:pt idx="149">
                <c:v>144.7101491655705</c:v>
              </c:pt>
              <c:pt idx="150">
                <c:v>165.37215420576183</c:v>
              </c:pt>
              <c:pt idx="151">
                <c:v>155.49032570827902</c:v>
              </c:pt>
              <c:pt idx="152">
                <c:v>168.96554638666467</c:v>
              </c:pt>
              <c:pt idx="153">
                <c:v>154.59197766305329</c:v>
              </c:pt>
              <c:pt idx="154">
                <c:v>162.67711007008469</c:v>
              </c:pt>
              <c:pt idx="155">
                <c:v>159.98206593440756</c:v>
              </c:pt>
              <c:pt idx="156">
                <c:v>156.38867375350472</c:v>
              </c:pt>
              <c:pt idx="157">
                <c:v>168.06719834143894</c:v>
              </c:pt>
              <c:pt idx="158">
                <c:v>149.20188939169904</c:v>
              </c:pt>
              <c:pt idx="159">
                <c:v>155.49032570827902</c:v>
              </c:pt>
              <c:pt idx="160">
                <c:v>175.25398270324462</c:v>
              </c:pt>
              <c:pt idx="161">
                <c:v>150.99858548215045</c:v>
              </c:pt>
              <c:pt idx="162">
                <c:v>158.18536984395615</c:v>
              </c:pt>
              <c:pt idx="163">
                <c:v>156.38867375350472</c:v>
              </c:pt>
              <c:pt idx="164">
                <c:v>158.18536984395615</c:v>
              </c:pt>
              <c:pt idx="165">
                <c:v>157.28702179873042</c:v>
              </c:pt>
              <c:pt idx="166">
                <c:v>171.66059052234181</c:v>
              </c:pt>
              <c:pt idx="167">
                <c:v>158.18536984395615</c:v>
              </c:pt>
              <c:pt idx="168">
                <c:v>160.88041397963326</c:v>
              </c:pt>
              <c:pt idx="169">
                <c:v>167.16885029621324</c:v>
              </c:pt>
              <c:pt idx="170">
                <c:v>161.77876202485896</c:v>
              </c:pt>
              <c:pt idx="171">
                <c:v>167.16885029621324</c:v>
              </c:pt>
              <c:pt idx="172">
                <c:v>174.35563465801891</c:v>
              </c:pt>
              <c:pt idx="173">
                <c:v>167.16885029621324</c:v>
              </c:pt>
              <c:pt idx="174">
                <c:v>156.38867375350472</c:v>
              </c:pt>
              <c:pt idx="175">
                <c:v>168.06719834143894</c:v>
              </c:pt>
              <c:pt idx="176">
                <c:v>173.45728661279321</c:v>
              </c:pt>
              <c:pt idx="177">
                <c:v>157.28702179873042</c:v>
              </c:pt>
              <c:pt idx="178">
                <c:v>157.28702179873042</c:v>
              </c:pt>
              <c:pt idx="179">
                <c:v>184.23746315550173</c:v>
              </c:pt>
              <c:pt idx="180">
                <c:v>165.37215420576183</c:v>
              </c:pt>
              <c:pt idx="181">
                <c:v>167.16885029621324</c:v>
              </c:pt>
              <c:pt idx="182">
                <c:v>153.69362961782758</c:v>
              </c:pt>
              <c:pt idx="183">
                <c:v>159.98206593440756</c:v>
              </c:pt>
              <c:pt idx="184">
                <c:v>168.06719834143894</c:v>
              </c:pt>
              <c:pt idx="185">
                <c:v>144.7101491655705</c:v>
              </c:pt>
              <c:pt idx="186">
                <c:v>164.4738061605361</c:v>
              </c:pt>
              <c:pt idx="187">
                <c:v>153.69362961782758</c:v>
              </c:pt>
              <c:pt idx="188">
                <c:v>151.89693352737618</c:v>
              </c:pt>
              <c:pt idx="189">
                <c:v>181.54241901982459</c:v>
              </c:pt>
              <c:pt idx="190">
                <c:v>159.08371788918186</c:v>
              </c:pt>
              <c:pt idx="191">
                <c:v>150.10023743692474</c:v>
              </c:pt>
              <c:pt idx="192">
                <c:v>159.98206593440756</c:v>
              </c:pt>
              <c:pt idx="193">
                <c:v>143.81180112034477</c:v>
              </c:pt>
              <c:pt idx="194">
                <c:v>186.03415924595316</c:v>
              </c:pt>
              <c:pt idx="195">
                <c:v>153.69362961782758</c:v>
              </c:pt>
              <c:pt idx="196">
                <c:v>158.18536984395615</c:v>
              </c:pt>
              <c:pt idx="197">
                <c:v>172.55893856756751</c:v>
              </c:pt>
              <c:pt idx="198">
                <c:v>159.08371788918186</c:v>
              </c:pt>
              <c:pt idx="199">
                <c:v>159.08371788918186</c:v>
              </c:pt>
              <c:pt idx="200">
                <c:v>158.18536984395615</c:v>
              </c:pt>
              <c:pt idx="201">
                <c:v>165.37215420576183</c:v>
              </c:pt>
              <c:pt idx="202">
                <c:v>176.15233074847035</c:v>
              </c:pt>
              <c:pt idx="203">
                <c:v>174.35563465801891</c:v>
              </c:pt>
              <c:pt idx="204">
                <c:v>173.45728661279321</c:v>
              </c:pt>
              <c:pt idx="205">
                <c:v>164.4738061605361</c:v>
              </c:pt>
              <c:pt idx="206">
                <c:v>160.88041397963326</c:v>
              </c:pt>
              <c:pt idx="207">
                <c:v>176.15233074847035</c:v>
              </c:pt>
              <c:pt idx="208">
                <c:v>164.4738061605361</c:v>
              </c:pt>
              <c:pt idx="209">
                <c:v>154.59197766305329</c:v>
              </c:pt>
              <c:pt idx="210">
                <c:v>159.08371788918186</c:v>
              </c:pt>
              <c:pt idx="211">
                <c:v>150.10023743692474</c:v>
              </c:pt>
              <c:pt idx="212">
                <c:v>168.06719834143894</c:v>
              </c:pt>
              <c:pt idx="213">
                <c:v>159.98206593440756</c:v>
              </c:pt>
              <c:pt idx="214">
                <c:v>157.28702179873042</c:v>
              </c:pt>
              <c:pt idx="215">
                <c:v>158.18536984395615</c:v>
              </c:pt>
              <c:pt idx="216">
                <c:v>163.5754581153104</c:v>
              </c:pt>
              <c:pt idx="217">
                <c:v>154.59197766305329</c:v>
              </c:pt>
              <c:pt idx="218">
                <c:v>160.88041397963326</c:v>
              </c:pt>
              <c:pt idx="219">
                <c:v>159.98206593440756</c:v>
              </c:pt>
              <c:pt idx="220">
                <c:v>173.45728661279321</c:v>
              </c:pt>
              <c:pt idx="221">
                <c:v>175.25398270324462</c:v>
              </c:pt>
              <c:pt idx="222">
                <c:v>146.5068452560219</c:v>
              </c:pt>
              <c:pt idx="223">
                <c:v>156.38867375350472</c:v>
              </c:pt>
              <c:pt idx="224">
                <c:v>152.79528157260188</c:v>
              </c:pt>
              <c:pt idx="225">
                <c:v>145.6084972107962</c:v>
              </c:pt>
              <c:pt idx="226">
                <c:v>152.79528157260188</c:v>
              </c:pt>
              <c:pt idx="227">
                <c:v>155.49032570827902</c:v>
              </c:pt>
              <c:pt idx="228">
                <c:v>162.67711007008469</c:v>
              </c:pt>
              <c:pt idx="229">
                <c:v>133.03162457763625</c:v>
              </c:pt>
              <c:pt idx="230">
                <c:v>148.30354134647334</c:v>
              </c:pt>
              <c:pt idx="231">
                <c:v>163.5754581153104</c:v>
              </c:pt>
              <c:pt idx="232">
                <c:v>174.35563465801891</c:v>
              </c:pt>
              <c:pt idx="233">
                <c:v>172.55893856756751</c:v>
              </c:pt>
              <c:pt idx="234">
                <c:v>164.4738061605361</c:v>
              </c:pt>
              <c:pt idx="235">
                <c:v>159.98206593440756</c:v>
              </c:pt>
              <c:pt idx="236">
                <c:v>172.55893856756751</c:v>
              </c:pt>
              <c:pt idx="237">
                <c:v>163.5754581153104</c:v>
              </c:pt>
              <c:pt idx="238">
                <c:v>171.66059052234181</c:v>
              </c:pt>
              <c:pt idx="239">
                <c:v>171.66059052234181</c:v>
              </c:pt>
              <c:pt idx="240">
                <c:v>162.67711007008469</c:v>
              </c:pt>
              <c:pt idx="241">
                <c:v>159.98206593440756</c:v>
              </c:pt>
              <c:pt idx="242">
                <c:v>170.76224247711608</c:v>
              </c:pt>
              <c:pt idx="243">
                <c:v>154.59197766305329</c:v>
              </c:pt>
              <c:pt idx="244">
                <c:v>166.27050225098753</c:v>
              </c:pt>
            </c:numLit>
          </c:xVal>
          <c:yVal>
            <c:numLit>
              <c:formatCode>General</c:formatCode>
              <c:ptCount val="245"/>
              <c:pt idx="0">
                <c:v>5.2047184273981202</c:v>
              </c:pt>
              <c:pt idx="1">
                <c:v>-3.0671983414389388</c:v>
              </c:pt>
              <c:pt idx="2">
                <c:v>-1.6936296178275825</c:v>
              </c:pt>
              <c:pt idx="3">
                <c:v>-6.8804139796332606</c:v>
              </c:pt>
              <c:pt idx="4">
                <c:v>-2.4903257082790162</c:v>
              </c:pt>
              <c:pt idx="5">
                <c:v>-5.8969335273761772</c:v>
              </c:pt>
              <c:pt idx="6">
                <c:v>2.2212379751410367</c:v>
              </c:pt>
              <c:pt idx="7">
                <c:v>1.9328016585610612</c:v>
              </c:pt>
              <c:pt idx="8">
                <c:v>27.814630156043847</c:v>
              </c:pt>
              <c:pt idx="9">
                <c:v>-0.16885029621323611</c:v>
              </c:pt>
              <c:pt idx="10">
                <c:v>2.3394094776581937</c:v>
              </c:pt>
              <c:pt idx="11">
                <c:v>9.3063703821724175</c:v>
              </c:pt>
              <c:pt idx="12">
                <c:v>3.2377575228839248</c:v>
              </c:pt>
              <c:pt idx="13">
                <c:v>14.03445361333533</c:v>
              </c:pt>
              <c:pt idx="14">
                <c:v>0.64436534198108575</c:v>
              </c:pt>
              <c:pt idx="15">
                <c:v>7.3063703821724175</c:v>
              </c:pt>
              <c:pt idx="16">
                <c:v>-4.8804139796332606</c:v>
              </c:pt>
              <c:pt idx="17">
                <c:v>1.017934065592442</c:v>
              </c:pt>
              <c:pt idx="18">
                <c:v>-2.0671983414389388</c:v>
              </c:pt>
              <c:pt idx="19">
                <c:v>-2.8118011203447679</c:v>
              </c:pt>
              <c:pt idx="20">
                <c:v>-9.8638944318903725</c:v>
              </c:pt>
              <c:pt idx="21">
                <c:v>23.306370382172418</c:v>
              </c:pt>
              <c:pt idx="22">
                <c:v>1.2707966183697295</c:v>
              </c:pt>
              <c:pt idx="23">
                <c:v>5.8997625630752566</c:v>
              </c:pt>
              <c:pt idx="24">
                <c:v>-0.82832066808768445</c:v>
              </c:pt>
              <c:pt idx="25">
                <c:v>-7.6936296178275825</c:v>
              </c:pt>
              <c:pt idx="26">
                <c:v>1.2212379751410367</c:v>
              </c:pt>
              <c:pt idx="27">
                <c:v>-7.2705022509875334</c:v>
              </c:pt>
              <c:pt idx="28">
                <c:v>0.22123797514103671</c:v>
              </c:pt>
              <c:pt idx="29">
                <c:v>-4.7622424771160752</c:v>
              </c:pt>
              <c:pt idx="30">
                <c:v>-30.168850296213236</c:v>
              </c:pt>
              <c:pt idx="31">
                <c:v>-6.8638944318903725</c:v>
              </c:pt>
              <c:pt idx="32">
                <c:v>-3.4738061605360997</c:v>
              </c:pt>
              <c:pt idx="33">
                <c:v>-1.982065934407558</c:v>
              </c:pt>
              <c:pt idx="34">
                <c:v>-1.8638944318903725</c:v>
              </c:pt>
              <c:pt idx="35">
                <c:v>-1.6936296178275825</c:v>
              </c:pt>
              <c:pt idx="36">
                <c:v>-7.9985854821504461</c:v>
              </c:pt>
              <c:pt idx="37">
                <c:v>-6.8804139796332606</c:v>
              </c:pt>
              <c:pt idx="38">
                <c:v>2.1195860203667394</c:v>
              </c:pt>
              <c:pt idx="39">
                <c:v>1.1361055681096275</c:v>
              </c:pt>
              <c:pt idx="40">
                <c:v>-8.0837178891818553</c:v>
              </c:pt>
              <c:pt idx="41">
                <c:v>4.7294977490124666</c:v>
              </c:pt>
              <c:pt idx="42">
                <c:v>-5.7787620248589633</c:v>
              </c:pt>
              <c:pt idx="43">
                <c:v>2.1195860203667394</c:v>
              </c:pt>
              <c:pt idx="44">
                <c:v>1.3915027892037983</c:v>
              </c:pt>
              <c:pt idx="45">
                <c:v>32.221237975141037</c:v>
              </c:pt>
              <c:pt idx="46">
                <c:v>-3.5919776630532851</c:v>
              </c:pt>
              <c:pt idx="47">
                <c:v>-0.88041397963326062</c:v>
              </c:pt>
              <c:pt idx="48">
                <c:v>1.7129782012695784</c:v>
              </c:pt>
              <c:pt idx="49">
                <c:v>0.44106143243249107</c:v>
              </c:pt>
              <c:pt idx="50">
                <c:v>6.0344536133353301</c:v>
              </c:pt>
              <c:pt idx="51">
                <c:v>6.0344536133353301</c:v>
              </c:pt>
              <c:pt idx="52">
                <c:v>13.119586020366739</c:v>
              </c:pt>
              <c:pt idx="53">
                <c:v>14.542713387206788</c:v>
              </c:pt>
              <c:pt idx="54">
                <c:v>14.237757522883925</c:v>
              </c:pt>
              <c:pt idx="55">
                <c:v>8.5096742917209838</c:v>
              </c:pt>
              <c:pt idx="56">
                <c:v>-2.3721542057618308</c:v>
              </c:pt>
              <c:pt idx="57">
                <c:v>0.74601729675538309</c:v>
              </c:pt>
              <c:pt idx="58">
                <c:v>6.6278457942381692</c:v>
              </c:pt>
              <c:pt idx="59">
                <c:v>-41.575458115310397</c:v>
              </c:pt>
              <c:pt idx="60">
                <c:v>2.6278457942381692</c:v>
              </c:pt>
              <c:pt idx="61">
                <c:v>-4.2539827032446169</c:v>
              </c:pt>
              <c:pt idx="62">
                <c:v>7.424541884689603</c:v>
              </c:pt>
              <c:pt idx="63">
                <c:v>5.7294977490124666</c:v>
              </c:pt>
              <c:pt idx="64">
                <c:v>-0.10023743692474341</c:v>
              </c:pt>
              <c:pt idx="65">
                <c:v>10.221237975141037</c:v>
              </c:pt>
              <c:pt idx="66">
                <c:v>-1.6084972107962017</c:v>
              </c:pt>
              <c:pt idx="67">
                <c:v>-5.0837178891818553</c:v>
              </c:pt>
              <c:pt idx="68">
                <c:v>-4.4738061605360997</c:v>
              </c:pt>
              <c:pt idx="69">
                <c:v>1.7129782012695784</c:v>
              </c:pt>
              <c:pt idx="70">
                <c:v>-5.7787620248589633</c:v>
              </c:pt>
              <c:pt idx="71">
                <c:v>-1.0151050298933626</c:v>
              </c:pt>
              <c:pt idx="72">
                <c:v>-4.1853698439561526</c:v>
              </c:pt>
              <c:pt idx="73">
                <c:v>-1.4903257082790162</c:v>
              </c:pt>
              <c:pt idx="74">
                <c:v>-10.96554638666467</c:v>
              </c:pt>
              <c:pt idx="75">
                <c:v>-11.168850296213236</c:v>
              </c:pt>
              <c:pt idx="76">
                <c:v>-6.2870217987304216</c:v>
              </c:pt>
              <c:pt idx="77">
                <c:v>-10.201889391699041</c:v>
              </c:pt>
              <c:pt idx="78">
                <c:v>-27.490325708279016</c:v>
              </c:pt>
              <c:pt idx="79">
                <c:v>-0.37215420576183078</c:v>
              </c:pt>
              <c:pt idx="80">
                <c:v>-1.8473748841474844</c:v>
              </c:pt>
              <c:pt idx="81">
                <c:v>7.7294977490124666</c:v>
              </c:pt>
              <c:pt idx="82">
                <c:v>3.847669251529652</c:v>
              </c:pt>
              <c:pt idx="83">
                <c:v>-0.86389443189037252</c:v>
              </c:pt>
              <c:pt idx="84">
                <c:v>-2.6605905223418063</c:v>
              </c:pt>
              <c:pt idx="85">
                <c:v>0.32288992991530563</c:v>
              </c:pt>
              <c:pt idx="86">
                <c:v>3.7981106083009593</c:v>
              </c:pt>
              <c:pt idx="87">
                <c:v>2.3394094776581937</c:v>
              </c:pt>
              <c:pt idx="88">
                <c:v>0.9162821108181447</c:v>
              </c:pt>
              <c:pt idx="89">
                <c:v>-1.575458115310397</c:v>
              </c:pt>
              <c:pt idx="90">
                <c:v>7.4080223369467149</c:v>
              </c:pt>
              <c:pt idx="91">
                <c:v>-4.1688502962132361</c:v>
              </c:pt>
              <c:pt idx="92">
                <c:v>4.1881988796552321</c:v>
              </c:pt>
              <c:pt idx="93">
                <c:v>-2.9655463866646699</c:v>
              </c:pt>
              <c:pt idx="94">
                <c:v>6.1195860203667394</c:v>
              </c:pt>
              <c:pt idx="95">
                <c:v>11.729497749012467</c:v>
              </c:pt>
              <c:pt idx="96">
                <c:v>7.1881988796552321</c:v>
              </c:pt>
              <c:pt idx="97">
                <c:v>-1.3556346580189143</c:v>
              </c:pt>
              <c:pt idx="98">
                <c:v>-2.4572866127932116</c:v>
              </c:pt>
              <c:pt idx="99">
                <c:v>-0.38867375350471889</c:v>
              </c:pt>
              <c:pt idx="100">
                <c:v>3.1195860203667394</c:v>
              </c:pt>
              <c:pt idx="101">
                <c:v>8.0509731610782467</c:v>
              </c:pt>
              <c:pt idx="102">
                <c:v>-0.4738061605360997</c:v>
              </c:pt>
              <c:pt idx="103">
                <c:v>10.712978201269578</c:v>
              </c:pt>
              <c:pt idx="104">
                <c:v>2.847669251529652</c:v>
              </c:pt>
              <c:pt idx="105">
                <c:v>4.4575809801754076</c:v>
              </c:pt>
              <c:pt idx="106">
                <c:v>8.9162821108181447</c:v>
              </c:pt>
              <c:pt idx="107">
                <c:v>9.1195860203667394</c:v>
              </c:pt>
              <c:pt idx="108">
                <c:v>38.5261938394639</c:v>
              </c:pt>
              <c:pt idx="109">
                <c:v>10.916282110818145</c:v>
              </c:pt>
              <c:pt idx="110">
                <c:v>0.42454188468960297</c:v>
              </c:pt>
              <c:pt idx="111">
                <c:v>7.3228899299153056</c:v>
              </c:pt>
              <c:pt idx="112">
                <c:v>1.6964586535266619</c:v>
              </c:pt>
              <c:pt idx="113">
                <c:v>-5.4903257082790162</c:v>
              </c:pt>
              <c:pt idx="114">
                <c:v>-7.7952815726018798</c:v>
              </c:pt>
              <c:pt idx="115">
                <c:v>-0.89693352737617715</c:v>
              </c:pt>
              <c:pt idx="116">
                <c:v>1.0014145178495539</c:v>
              </c:pt>
              <c:pt idx="117">
                <c:v>-8.8638944318903725</c:v>
              </c:pt>
              <c:pt idx="118">
                <c:v>-2.4572866127932116</c:v>
              </c:pt>
              <c:pt idx="119">
                <c:v>2.7129782012695784</c:v>
              </c:pt>
              <c:pt idx="120">
                <c:v>4.9328016585610612</c:v>
              </c:pt>
              <c:pt idx="121">
                <c:v>-4.7622424771160752</c:v>
              </c:pt>
              <c:pt idx="122">
                <c:v>2.847669251529652</c:v>
              </c:pt>
              <c:pt idx="123">
                <c:v>2.6278457942381692</c:v>
              </c:pt>
              <c:pt idx="124">
                <c:v>9.6964586535266619</c:v>
              </c:pt>
              <c:pt idx="125">
                <c:v>-30.880413979633261</c:v>
              </c:pt>
              <c:pt idx="126">
                <c:v>-10.79528157260188</c:v>
              </c:pt>
              <c:pt idx="127">
                <c:v>-11.067198341438939</c:v>
              </c:pt>
              <c:pt idx="128">
                <c:v>-3.8804139796332606</c:v>
              </c:pt>
              <c:pt idx="129">
                <c:v>-0.10023743692474341</c:v>
              </c:pt>
              <c:pt idx="130">
                <c:v>-3.3721542057618308</c:v>
              </c:pt>
              <c:pt idx="131">
                <c:v>-6.7787620248589633</c:v>
              </c:pt>
              <c:pt idx="132">
                <c:v>-4.5589385675675089</c:v>
              </c:pt>
              <c:pt idx="133">
                <c:v>-9.8638944318903725</c:v>
              </c:pt>
              <c:pt idx="134">
                <c:v>0.11958602036673938</c:v>
              </c:pt>
              <c:pt idx="135">
                <c:v>3.7294977490124666</c:v>
              </c:pt>
              <c:pt idx="136">
                <c:v>-1.3035413464733381</c:v>
              </c:pt>
              <c:pt idx="137">
                <c:v>-6.7198341438938769E-2</c:v>
              </c:pt>
              <c:pt idx="138">
                <c:v>11.306370382172418</c:v>
              </c:pt>
              <c:pt idx="139">
                <c:v>9.8146301560438474</c:v>
              </c:pt>
              <c:pt idx="140">
                <c:v>-5.6771100700846944</c:v>
              </c:pt>
              <c:pt idx="141">
                <c:v>-10.79528157260188</c:v>
              </c:pt>
              <c:pt idx="142">
                <c:v>-5.6771100700846944</c:v>
              </c:pt>
              <c:pt idx="143">
                <c:v>1.0344536133353301</c:v>
              </c:pt>
              <c:pt idx="144">
                <c:v>0.32288992991530563</c:v>
              </c:pt>
              <c:pt idx="145">
                <c:v>-2.3035413464733381</c:v>
              </c:pt>
              <c:pt idx="146">
                <c:v>-3.1853698439561526</c:v>
              </c:pt>
              <c:pt idx="147">
                <c:v>9.017934065592442</c:v>
              </c:pt>
              <c:pt idx="148">
                <c:v>-0.52336480376479244</c:v>
              </c:pt>
              <c:pt idx="149">
                <c:v>-8.710149165570499</c:v>
              </c:pt>
              <c:pt idx="150">
                <c:v>-15.372154205761831</c:v>
              </c:pt>
              <c:pt idx="151">
                <c:v>-12.490325708279016</c:v>
              </c:pt>
              <c:pt idx="152">
                <c:v>-5.9655463866646699</c:v>
              </c:pt>
              <c:pt idx="153">
                <c:v>0.40802233694671486</c:v>
              </c:pt>
              <c:pt idx="154">
                <c:v>1.3228899299153056</c:v>
              </c:pt>
              <c:pt idx="155">
                <c:v>-3.982065934407558</c:v>
              </c:pt>
              <c:pt idx="156">
                <c:v>-4.3886737535047189</c:v>
              </c:pt>
              <c:pt idx="157">
                <c:v>-6.0671983414389388</c:v>
              </c:pt>
              <c:pt idx="158">
                <c:v>5.7981106083009593</c:v>
              </c:pt>
              <c:pt idx="159">
                <c:v>1.5096742917209838</c:v>
              </c:pt>
              <c:pt idx="160">
                <c:v>-8.2539827032446169</c:v>
              </c:pt>
              <c:pt idx="161">
                <c:v>9.0014145178495539</c:v>
              </c:pt>
              <c:pt idx="162">
                <c:v>3.8146301560438474</c:v>
              </c:pt>
              <c:pt idx="163">
                <c:v>4.6113262464952811</c:v>
              </c:pt>
              <c:pt idx="164">
                <c:v>7.8146301560438474</c:v>
              </c:pt>
              <c:pt idx="165">
                <c:v>8.7129782012695784</c:v>
              </c:pt>
              <c:pt idx="166">
                <c:v>-5.6605905223418063</c:v>
              </c:pt>
              <c:pt idx="167">
                <c:v>-2.1853698439561526</c:v>
              </c:pt>
              <c:pt idx="168">
                <c:v>-2.8804139796332606</c:v>
              </c:pt>
              <c:pt idx="169">
                <c:v>0.83114970378676389</c:v>
              </c:pt>
              <c:pt idx="170">
                <c:v>-2.7787620248589633</c:v>
              </c:pt>
              <c:pt idx="171">
                <c:v>13.831149703786764</c:v>
              </c:pt>
              <c:pt idx="172">
                <c:v>15.644365341981086</c:v>
              </c:pt>
              <c:pt idx="173">
                <c:v>9.8311497037867639</c:v>
              </c:pt>
              <c:pt idx="174">
                <c:v>38.611326246495281</c:v>
              </c:pt>
              <c:pt idx="175">
                <c:v>-8.0671983414389388</c:v>
              </c:pt>
              <c:pt idx="176">
                <c:v>-11.457286612793212</c:v>
              </c:pt>
              <c:pt idx="177">
                <c:v>-4.2870217987304216</c:v>
              </c:pt>
              <c:pt idx="178">
                <c:v>4.7129782012695784</c:v>
              </c:pt>
              <c:pt idx="179">
                <c:v>1.7625368444982712</c:v>
              </c:pt>
              <c:pt idx="180">
                <c:v>8.6278457942381692</c:v>
              </c:pt>
              <c:pt idx="181">
                <c:v>-2.1688502962132361</c:v>
              </c:pt>
              <c:pt idx="182">
                <c:v>5.3063703821724175</c:v>
              </c:pt>
              <c:pt idx="183">
                <c:v>2.017934065592442</c:v>
              </c:pt>
              <c:pt idx="184">
                <c:v>-6.7198341438938769E-2</c:v>
              </c:pt>
              <c:pt idx="185">
                <c:v>1.289850834429501</c:v>
              </c:pt>
              <c:pt idx="186">
                <c:v>0.5261938394639003</c:v>
              </c:pt>
              <c:pt idx="187">
                <c:v>-2.6936296178275825</c:v>
              </c:pt>
              <c:pt idx="188">
                <c:v>-6.8969335273761772</c:v>
              </c:pt>
              <c:pt idx="189">
                <c:v>-3.5424190198245924</c:v>
              </c:pt>
              <c:pt idx="190">
                <c:v>6.9162821108181447</c:v>
              </c:pt>
              <c:pt idx="191">
                <c:v>21.899762563075257</c:v>
              </c:pt>
              <c:pt idx="192">
                <c:v>-10.982065934407558</c:v>
              </c:pt>
              <c:pt idx="193">
                <c:v>-4.8118011203447679</c:v>
              </c:pt>
              <c:pt idx="194">
                <c:v>-13.034159245953163</c:v>
              </c:pt>
              <c:pt idx="195">
                <c:v>4.3063703821724175</c:v>
              </c:pt>
              <c:pt idx="196">
                <c:v>-5.1853698439561526</c:v>
              </c:pt>
              <c:pt idx="197">
                <c:v>-2.5589385675675089</c:v>
              </c:pt>
              <c:pt idx="198">
                <c:v>-4.0837178891818553</c:v>
              </c:pt>
              <c:pt idx="199">
                <c:v>-5.0837178891818553</c:v>
              </c:pt>
              <c:pt idx="200">
                <c:v>-0.18536984395615264</c:v>
              </c:pt>
              <c:pt idx="201">
                <c:v>-1.3721542057618308</c:v>
              </c:pt>
              <c:pt idx="202">
                <c:v>-8.152330748470348</c:v>
              </c:pt>
              <c:pt idx="203">
                <c:v>-1.3556346580189143</c:v>
              </c:pt>
              <c:pt idx="204">
                <c:v>-2.4572866127932116</c:v>
              </c:pt>
              <c:pt idx="205">
                <c:v>0.5261938394639003</c:v>
              </c:pt>
              <c:pt idx="206">
                <c:v>3.1195860203667394</c:v>
              </c:pt>
              <c:pt idx="207">
                <c:v>-5.152330748470348</c:v>
              </c:pt>
              <c:pt idx="208">
                <c:v>8.5261938394639003</c:v>
              </c:pt>
              <c:pt idx="209">
                <c:v>3.4080223369467149</c:v>
              </c:pt>
              <c:pt idx="210">
                <c:v>-2.0837178891818553</c:v>
              </c:pt>
              <c:pt idx="211">
                <c:v>3.8997625630752566</c:v>
              </c:pt>
              <c:pt idx="212">
                <c:v>1.9328016585610612</c:v>
              </c:pt>
              <c:pt idx="213">
                <c:v>7.017934065592442</c:v>
              </c:pt>
              <c:pt idx="214">
                <c:v>-0.28702179873042155</c:v>
              </c:pt>
              <c:pt idx="215">
                <c:v>-6.1853698439561526</c:v>
              </c:pt>
              <c:pt idx="216">
                <c:v>0.42454188468960297</c:v>
              </c:pt>
              <c:pt idx="217">
                <c:v>-3.5919776630532851</c:v>
              </c:pt>
              <c:pt idx="218">
                <c:v>-10.880413979633261</c:v>
              </c:pt>
              <c:pt idx="219">
                <c:v>-12.982065934407558</c:v>
              </c:pt>
              <c:pt idx="220">
                <c:v>-6.4572866127932116</c:v>
              </c:pt>
              <c:pt idx="221">
                <c:v>3.7460172967553831</c:v>
              </c:pt>
              <c:pt idx="222">
                <c:v>-0.50684525602190433</c:v>
              </c:pt>
              <c:pt idx="223">
                <c:v>0.61132624649528111</c:v>
              </c:pt>
              <c:pt idx="224">
                <c:v>-4.7952815726018798</c:v>
              </c:pt>
              <c:pt idx="225">
                <c:v>-31.608497210796202</c:v>
              </c:pt>
              <c:pt idx="226">
                <c:v>-8.7952815726018798</c:v>
              </c:pt>
              <c:pt idx="227">
                <c:v>1.5096742917209838</c:v>
              </c:pt>
              <c:pt idx="228">
                <c:v>1.3228899299153056</c:v>
              </c:pt>
              <c:pt idx="229">
                <c:v>-10.031624577636251</c:v>
              </c:pt>
              <c:pt idx="230">
                <c:v>-15.303541346473338</c:v>
              </c:pt>
              <c:pt idx="231">
                <c:v>-10.575458115310397</c:v>
              </c:pt>
              <c:pt idx="232">
                <c:v>-13.355634658018914</c:v>
              </c:pt>
              <c:pt idx="233">
                <c:v>-0.55893856756750893</c:v>
              </c:pt>
              <c:pt idx="234">
                <c:v>-5.4738061605360997</c:v>
              </c:pt>
              <c:pt idx="235">
                <c:v>4.017934065592442</c:v>
              </c:pt>
              <c:pt idx="236">
                <c:v>-3.5589385675675089</c:v>
              </c:pt>
              <c:pt idx="237">
                <c:v>3.424541884689603</c:v>
              </c:pt>
              <c:pt idx="238">
                <c:v>11.339409477658194</c:v>
              </c:pt>
              <c:pt idx="239">
                <c:v>15.339409477658194</c:v>
              </c:pt>
              <c:pt idx="240">
                <c:v>11.322889929915306</c:v>
              </c:pt>
              <c:pt idx="241">
                <c:v>8.017934065592442</c:v>
              </c:pt>
              <c:pt idx="242">
                <c:v>5.2377575228839248</c:v>
              </c:pt>
              <c:pt idx="243">
                <c:v>9.4080223369467149</c:v>
              </c:pt>
              <c:pt idx="244">
                <c:v>12.729497749012467</c:v>
              </c:pt>
            </c:numLit>
          </c:yVal>
          <c:smooth val="0"/>
          <c:extLst>
            <c:ext xmlns:c16="http://schemas.microsoft.com/office/drawing/2014/chart" uri="{C3380CC4-5D6E-409C-BE32-E72D297353CC}">
              <c16:uniqueId val="{00000000-0FE1-47B5-8C06-DF5395AC9DFA}"/>
            </c:ext>
          </c:extLst>
        </c:ser>
        <c:dLbls>
          <c:showLegendKey val="0"/>
          <c:showVal val="0"/>
          <c:showCatName val="0"/>
          <c:showSerName val="0"/>
          <c:showPercent val="0"/>
          <c:showBubbleSize val="0"/>
        </c:dLbls>
        <c:axId val="1875650608"/>
        <c:axId val="1875652688"/>
      </c:scatterChart>
      <c:valAx>
        <c:axId val="1875650608"/>
        <c:scaling>
          <c:orientation val="minMax"/>
          <c:min val="130"/>
        </c:scaling>
        <c:delete val="0"/>
        <c:axPos val="b"/>
        <c:numFmt formatCode="General" sourceLinked="1"/>
        <c:majorTickMark val="out"/>
        <c:minorTickMark val="none"/>
        <c:tickLblPos val="nextTo"/>
        <c:crossAx val="1875652688"/>
        <c:crossesAt val="-50"/>
        <c:crossBetween val="midCat"/>
      </c:valAx>
      <c:valAx>
        <c:axId val="187565268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75650608"/>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Model 2.0 for Y    (1 variable, n=245)</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-42.0</c:v>
              </c:pt>
              <c:pt idx="1">
                <c:v>-37.8</c:v>
              </c:pt>
              <c:pt idx="2">
                <c:v>-33.6</c:v>
              </c:pt>
              <c:pt idx="3">
                <c:v>-29.4</c:v>
              </c:pt>
              <c:pt idx="4">
                <c:v>-25.2</c:v>
              </c:pt>
              <c:pt idx="5">
                <c:v>-21.0</c:v>
              </c:pt>
              <c:pt idx="6">
                <c:v>-16.8</c:v>
              </c:pt>
              <c:pt idx="7">
                <c:v>-12.6</c:v>
              </c:pt>
              <c:pt idx="8">
                <c:v>-8.4</c:v>
              </c:pt>
              <c:pt idx="9">
                <c:v>-4.2</c:v>
              </c:pt>
              <c:pt idx="10">
                <c:v>0.0</c:v>
              </c:pt>
              <c:pt idx="11">
                <c:v>4.2</c:v>
              </c:pt>
              <c:pt idx="12">
                <c:v>8.4</c:v>
              </c:pt>
              <c:pt idx="13">
                <c:v>12.6</c:v>
              </c:pt>
              <c:pt idx="14">
                <c:v>16.8</c:v>
              </c:pt>
              <c:pt idx="15">
                <c:v>21.0</c:v>
              </c:pt>
              <c:pt idx="16">
                <c:v>25.2</c:v>
              </c:pt>
              <c:pt idx="17">
                <c:v>29.4</c:v>
              </c:pt>
              <c:pt idx="18">
                <c:v>33.6</c:v>
              </c:pt>
              <c:pt idx="19">
                <c:v>37.8</c:v>
              </c:pt>
              <c:pt idx="20">
                <c:v>42.0</c:v>
              </c:pt>
            </c:strLit>
          </c:cat>
          <c:val>
            <c:numLit>
              <c:formatCode>General</c:formatCode>
              <c:ptCount val="21"/>
              <c:pt idx="0">
                <c:v>1</c:v>
              </c:pt>
              <c:pt idx="1">
                <c:v>0</c:v>
              </c:pt>
              <c:pt idx="2">
                <c:v>1</c:v>
              </c:pt>
              <c:pt idx="3">
                <c:v>3</c:v>
              </c:pt>
              <c:pt idx="4">
                <c:v>0</c:v>
              </c:pt>
              <c:pt idx="5">
                <c:v>0</c:v>
              </c:pt>
              <c:pt idx="6">
                <c:v>2</c:v>
              </c:pt>
              <c:pt idx="7">
                <c:v>13</c:v>
              </c:pt>
              <c:pt idx="8">
                <c:v>21</c:v>
              </c:pt>
              <c:pt idx="9">
                <c:v>54</c:v>
              </c:pt>
              <c:pt idx="10">
                <c:v>66</c:v>
              </c:pt>
              <c:pt idx="11">
                <c:v>38</c:v>
              </c:pt>
              <c:pt idx="12">
                <c:v>26</c:v>
              </c:pt>
              <c:pt idx="13">
                <c:v>12</c:v>
              </c:pt>
              <c:pt idx="14">
                <c:v>2</c:v>
              </c:pt>
              <c:pt idx="15">
                <c:v>1</c:v>
              </c:pt>
              <c:pt idx="16">
                <c:v>1</c:v>
              </c:pt>
              <c:pt idx="17">
                <c:v>1</c:v>
              </c:pt>
              <c:pt idx="18">
                <c:v>1</c:v>
              </c:pt>
              <c:pt idx="19">
                <c:v>2</c:v>
              </c:pt>
              <c:pt idx="20">
                <c:v>0</c:v>
              </c:pt>
            </c:numLit>
          </c:val>
          <c:extLst>
            <c:ext xmlns:c16="http://schemas.microsoft.com/office/drawing/2014/chart" uri="{C3380CC4-5D6E-409C-BE32-E72D297353CC}">
              <c16:uniqueId val="{00000000-AD36-4500-A9B5-0B83C37425CF}"/>
            </c:ext>
          </c:extLst>
        </c:ser>
        <c:ser>
          <c:idx val="1"/>
          <c:order val="1"/>
          <c:tx>
            <c:v>Normal</c:v>
          </c:tx>
          <c:spPr>
            <a:solidFill>
              <a:srgbClr val="FFD2D2"/>
            </a:solidFill>
            <a:ln w="9525">
              <a:solidFill>
                <a:srgbClr val="FF0000"/>
              </a:solidFill>
              <a:prstDash val="solid"/>
            </a:ln>
          </c:spPr>
          <c:invertIfNegative val="0"/>
          <c:cat>
            <c:strLit>
              <c:ptCount val="21"/>
              <c:pt idx="0">
                <c:v>-42.0</c:v>
              </c:pt>
              <c:pt idx="1">
                <c:v>-37.8</c:v>
              </c:pt>
              <c:pt idx="2">
                <c:v>-33.6</c:v>
              </c:pt>
              <c:pt idx="3">
                <c:v>-29.4</c:v>
              </c:pt>
              <c:pt idx="4">
                <c:v>-25.2</c:v>
              </c:pt>
              <c:pt idx="5">
                <c:v>-21.0</c:v>
              </c:pt>
              <c:pt idx="6">
                <c:v>-16.8</c:v>
              </c:pt>
              <c:pt idx="7">
                <c:v>-12.6</c:v>
              </c:pt>
              <c:pt idx="8">
                <c:v>-8.4</c:v>
              </c:pt>
              <c:pt idx="9">
                <c:v>-4.2</c:v>
              </c:pt>
              <c:pt idx="10">
                <c:v>0.0</c:v>
              </c:pt>
              <c:pt idx="11">
                <c:v>4.2</c:v>
              </c:pt>
              <c:pt idx="12">
                <c:v>8.4</c:v>
              </c:pt>
              <c:pt idx="13">
                <c:v>12.6</c:v>
              </c:pt>
              <c:pt idx="14">
                <c:v>16.8</c:v>
              </c:pt>
              <c:pt idx="15">
                <c:v>21.0</c:v>
              </c:pt>
              <c:pt idx="16">
                <c:v>25.2</c:v>
              </c:pt>
              <c:pt idx="17">
                <c:v>29.4</c:v>
              </c:pt>
              <c:pt idx="18">
                <c:v>33.6</c:v>
              </c:pt>
              <c:pt idx="19">
                <c:v>37.8</c:v>
              </c:pt>
              <c:pt idx="20">
                <c:v>42.0</c:v>
              </c:pt>
            </c:strLit>
          </c:cat>
          <c:val>
            <c:numLit>
              <c:formatCode>General</c:formatCode>
              <c:ptCount val="21"/>
              <c:pt idx="0">
                <c:v>1.6518697339274976E-3</c:v>
              </c:pt>
              <c:pt idx="1">
                <c:v>1.1466057262260548E-2</c:v>
              </c:pt>
              <c:pt idx="2">
                <c:v>6.4883947118870786E-2</c:v>
              </c:pt>
              <c:pt idx="3">
                <c:v>0.29935687048403298</c:v>
              </c:pt>
              <c:pt idx="4">
                <c:v>1.1261877698999299</c:v>
              </c:pt>
              <c:pt idx="5">
                <c:v>3.4549276949393106</c:v>
              </c:pt>
              <c:pt idx="6">
                <c:v>8.6438300532438959</c:v>
              </c:pt>
              <c:pt idx="7">
                <c:v>17.637623600304302</c:v>
              </c:pt>
              <c:pt idx="8">
                <c:v>29.353674283082416</c:v>
              </c:pt>
              <c:pt idx="9">
                <c:v>39.846430331795581</c:v>
              </c:pt>
              <c:pt idx="10">
                <c:v>44.119506840382925</c:v>
              </c:pt>
              <c:pt idx="11">
                <c:v>39.846430331795574</c:v>
              </c:pt>
              <c:pt idx="12">
                <c:v>29.353674283082427</c:v>
              </c:pt>
              <c:pt idx="13">
                <c:v>17.637623600304266</c:v>
              </c:pt>
              <c:pt idx="14">
                <c:v>8.643830053243903</c:v>
              </c:pt>
              <c:pt idx="15">
                <c:v>3.4549276949393288</c:v>
              </c:pt>
              <c:pt idx="16">
                <c:v>1.1261877698999001</c:v>
              </c:pt>
              <c:pt idx="17">
                <c:v>0.29935687048404702</c:v>
              </c:pt>
              <c:pt idx="18">
                <c:v>6.4883947118858032E-2</c:v>
              </c:pt>
              <c:pt idx="19">
                <c:v>1.1466057262254026E-2</c:v>
              </c:pt>
              <c:pt idx="20">
                <c:v>1.6518697339336086E-3</c:v>
              </c:pt>
            </c:numLit>
          </c:val>
          <c:extLst>
            <c:ext xmlns:c16="http://schemas.microsoft.com/office/drawing/2014/chart" uri="{C3380CC4-5D6E-409C-BE32-E72D297353CC}">
              <c16:uniqueId val="{00000001-AD36-4500-A9B5-0B83C37425CF}"/>
            </c:ext>
          </c:extLst>
        </c:ser>
        <c:dLbls>
          <c:showLegendKey val="0"/>
          <c:showVal val="0"/>
          <c:showCatName val="0"/>
          <c:showSerName val="0"/>
          <c:showPercent val="0"/>
          <c:showBubbleSize val="0"/>
        </c:dLbls>
        <c:gapWidth val="50"/>
        <c:axId val="1356271376"/>
        <c:axId val="1356268048"/>
      </c:barChart>
      <c:catAx>
        <c:axId val="1356271376"/>
        <c:scaling>
          <c:orientation val="minMax"/>
        </c:scaling>
        <c:delete val="0"/>
        <c:axPos val="b"/>
        <c:title>
          <c:tx>
            <c:rich>
              <a:bodyPr/>
              <a:lstStyle/>
              <a:p>
                <a:pPr>
                  <a:defRPr/>
                </a:pPr>
                <a:r>
                  <a:rPr lang="en-US"/>
                  <a:t>N</a:t>
                </a:r>
                <a:r>
                  <a:rPr lang="en-US" sz="900"/>
                  <a:t>ormality test (A-D*):  P &lt; 0.001</a:t>
                </a:r>
              </a:p>
            </c:rich>
          </c:tx>
          <c:overlay val="0"/>
        </c:title>
        <c:numFmt formatCode="General" sourceLinked="1"/>
        <c:majorTickMark val="out"/>
        <c:minorTickMark val="none"/>
        <c:tickLblPos val="nextTo"/>
        <c:crossAx val="1356268048"/>
        <c:crosses val="autoZero"/>
        <c:auto val="1"/>
        <c:lblAlgn val="ctr"/>
        <c:lblOffset val="100"/>
        <c:noMultiLvlLbl val="0"/>
      </c:catAx>
      <c:valAx>
        <c:axId val="135626804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356271376"/>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Model 2.0 for Y    (1 variable, n=245)</a:t>
            </a:r>
          </a:p>
        </c:rich>
      </c:tx>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xVal>
          <c:yVal>
            <c:numLit>
              <c:formatCode>General</c:formatCode>
              <c:ptCount val="245"/>
              <c:pt idx="0">
                <c:v>-4.5069258368961522</c:v>
              </c:pt>
              <c:pt idx="1">
                <c:v>-3.4264722315191207</c:v>
              </c:pt>
              <c:pt idx="2">
                <c:v>-3.3475454493574426</c:v>
              </c:pt>
              <c:pt idx="3">
                <c:v>-3.2704094442529859</c:v>
              </c:pt>
              <c:pt idx="4">
                <c:v>-2.9800479613646758</c:v>
              </c:pt>
              <c:pt idx="5">
                <c:v>-1.6663955636170529</c:v>
              </c:pt>
              <c:pt idx="6">
                <c:v>-1.6589576884308561</c:v>
              </c:pt>
              <c:pt idx="7">
                <c:v>-1.4477977546615366</c:v>
              </c:pt>
              <c:pt idx="8">
                <c:v>-1.4129486897024082</c:v>
              </c:pt>
              <c:pt idx="9">
                <c:v>-1.4073015915734304</c:v>
              </c:pt>
              <c:pt idx="10">
                <c:v>-1.3539952221274676</c:v>
              </c:pt>
              <c:pt idx="11">
                <c:v>-1.2420101520638795</c:v>
              </c:pt>
              <c:pt idx="12">
                <c:v>-1.2107426412191891</c:v>
              </c:pt>
              <c:pt idx="13">
                <c:v>-1.1997232119185515</c:v>
              </c:pt>
              <c:pt idx="14">
                <c:v>-1.190494559675136</c:v>
              </c:pt>
              <c:pt idx="15">
                <c:v>-1.188703782617917</c:v>
              </c:pt>
              <c:pt idx="16">
                <c:v>-1.1794751303744984</c:v>
              </c:pt>
              <c:pt idx="17">
                <c:v>-1.1702464781310828</c:v>
              </c:pt>
              <c:pt idx="18">
                <c:v>-1.1702464781310828</c:v>
              </c:pt>
              <c:pt idx="19">
                <c:v>-1.1464168424725889</c:v>
              </c:pt>
              <c:pt idx="20">
                <c:v>-1.1059206793844827</c:v>
              </c:pt>
              <c:pt idx="21">
                <c:v>-1.0874633748976483</c:v>
              </c:pt>
              <c:pt idx="22">
                <c:v>-1.0692808373681322</c:v>
              </c:pt>
              <c:pt idx="23">
                <c:v>-1.0692808373681322</c:v>
              </c:pt>
              <c:pt idx="24">
                <c:v>-0.96087732141898508</c:v>
              </c:pt>
              <c:pt idx="25">
                <c:v>-0.95343944623278842</c:v>
              </c:pt>
              <c:pt idx="26">
                <c:v>-0.9442107939893728</c:v>
              </c:pt>
              <c:pt idx="27">
                <c:v>-0.89476074561516294</c:v>
              </c:pt>
              <c:pt idx="28">
                <c:v>-0.88374131631452857</c:v>
              </c:pt>
              <c:pt idx="29">
                <c:v>-0.87630344112833181</c:v>
              </c:pt>
              <c:pt idx="30">
                <c:v>-0.87451266407110984</c:v>
              </c:pt>
              <c:pt idx="31">
                <c:v>-0.86707478888491318</c:v>
              </c:pt>
              <c:pt idx="32">
                <c:v>-0.84503593028364121</c:v>
              </c:pt>
              <c:pt idx="33">
                <c:v>-0.83401650098300362</c:v>
              </c:pt>
              <c:pt idx="34">
                <c:v>-0.7881480067232377</c:v>
              </c:pt>
              <c:pt idx="35">
                <c:v>-0.74765184363513149</c:v>
              </c:pt>
              <c:pt idx="36">
                <c:v>-0.74586106657790952</c:v>
              </c:pt>
              <c:pt idx="37">
                <c:v>-0.74586106657790952</c:v>
              </c:pt>
              <c:pt idx="38">
                <c:v>-0.74407028952069065</c:v>
              </c:pt>
              <c:pt idx="39">
                <c:v>-0.73484163727727203</c:v>
              </c:pt>
              <c:pt idx="40">
                <c:v>-0.6999925723181436</c:v>
              </c:pt>
              <c:pt idx="41">
                <c:v>-0.68153526783130935</c:v>
              </c:pt>
              <c:pt idx="42">
                <c:v>-0.67051583853067498</c:v>
              </c:pt>
              <c:pt idx="43">
                <c:v>-0.65770563217281541</c:v>
              </c:pt>
              <c:pt idx="44">
                <c:v>-0.64668620287218104</c:v>
              </c:pt>
              <c:pt idx="45">
                <c:v>-0.63924832768598427</c:v>
              </c:pt>
              <c:pt idx="46">
                <c:v>-0.62643812132812482</c:v>
              </c:pt>
              <c:pt idx="47">
                <c:v>-0.62643812132812482</c:v>
              </c:pt>
              <c:pt idx="48">
                <c:v>-0.61541869202749033</c:v>
              </c:pt>
              <c:pt idx="49">
                <c:v>-0.61541869202749033</c:v>
              </c:pt>
              <c:pt idx="50">
                <c:v>-0.61362791497027147</c:v>
              </c:pt>
              <c:pt idx="51">
                <c:v>-0.59517061048343722</c:v>
              </c:pt>
              <c:pt idx="52">
                <c:v>-0.59337983342621525</c:v>
              </c:pt>
              <c:pt idx="53">
                <c:v>-0.56211232258152777</c:v>
              </c:pt>
              <c:pt idx="54">
                <c:v>-0.55853076846708694</c:v>
              </c:pt>
              <c:pt idx="55">
                <c:v>-0.55109289328089017</c:v>
              </c:pt>
              <c:pt idx="56">
                <c:v>-0.55109289328089017</c:v>
              </c:pt>
              <c:pt idx="57">
                <c:v>-0.52905403467961509</c:v>
              </c:pt>
              <c:pt idx="58">
                <c:v>-0.52161615949341844</c:v>
              </c:pt>
              <c:pt idx="59">
                <c:v>-0.51982538243619958</c:v>
              </c:pt>
              <c:pt idx="60">
                <c:v>-0.51624382832175875</c:v>
              </c:pt>
              <c:pt idx="61">
                <c:v>-0.51624382832175875</c:v>
              </c:pt>
              <c:pt idx="62">
                <c:v>-0.49420496972048678</c:v>
              </c:pt>
              <c:pt idx="63">
                <c:v>-0.4849763174770681</c:v>
              </c:pt>
              <c:pt idx="64">
                <c:v>-0.47574766523365253</c:v>
              </c:pt>
              <c:pt idx="65">
                <c:v>-0.46472823593301499</c:v>
              </c:pt>
              <c:pt idx="66">
                <c:v>-0.46114668181857416</c:v>
              </c:pt>
              <c:pt idx="67">
                <c:v>-0.45370880663238056</c:v>
              </c:pt>
              <c:pt idx="68">
                <c:v>-0.45191802957515859</c:v>
              </c:pt>
              <c:pt idx="69">
                <c:v>-0.44268937733174302</c:v>
              </c:pt>
              <c:pt idx="70">
                <c:v>-0.43166994803110548</c:v>
              </c:pt>
              <c:pt idx="71">
                <c:v>-0.42065051873046794</c:v>
              </c:pt>
              <c:pt idx="72">
                <c:v>-0.38938300788577729</c:v>
              </c:pt>
              <c:pt idx="73">
                <c:v>-0.38938300788577729</c:v>
              </c:pt>
              <c:pt idx="74">
                <c:v>-0.38580145377133956</c:v>
              </c:pt>
              <c:pt idx="75">
                <c:v>-0.38401067671411759</c:v>
              </c:pt>
              <c:pt idx="76">
                <c:v>-0.37657280152792089</c:v>
              </c:pt>
              <c:pt idx="77">
                <c:v>-0.36555337222728645</c:v>
              </c:pt>
              <c:pt idx="78">
                <c:v>-0.34530529068323335</c:v>
              </c:pt>
              <c:pt idx="79">
                <c:v>-0.33249508432537384</c:v>
              </c:pt>
              <c:pt idx="80">
                <c:v>-0.3214756550247394</c:v>
              </c:pt>
              <c:pt idx="81">
                <c:v>-0.31224700278132073</c:v>
              </c:pt>
              <c:pt idx="82">
                <c:v>-0.30480912759512402</c:v>
              </c:pt>
              <c:pt idx="83">
                <c:v>-0.30122757348068319</c:v>
              </c:pt>
              <c:pt idx="84">
                <c:v>-0.29199892123726762</c:v>
              </c:pt>
              <c:pt idx="85">
                <c:v>-0.28841736712282989</c:v>
              </c:pt>
              <c:pt idx="86">
                <c:v>-0.27739793782219235</c:v>
              </c:pt>
              <c:pt idx="87">
                <c:v>-0.26996006263599565</c:v>
              </c:pt>
              <c:pt idx="88">
                <c:v>-0.26637850852155481</c:v>
              </c:pt>
              <c:pt idx="89">
                <c:v>-0.26637850852155481</c:v>
              </c:pt>
              <c:pt idx="90">
                <c:v>-0.26637850852155481</c:v>
              </c:pt>
              <c:pt idx="91">
                <c:v>-0.25714985627813924</c:v>
              </c:pt>
              <c:pt idx="92">
                <c:v>-0.24971198109194254</c:v>
              </c:pt>
              <c:pt idx="93">
                <c:v>-0.23690177473408613</c:v>
              </c:pt>
              <c:pt idx="94">
                <c:v>-0.23511099767686416</c:v>
              </c:pt>
              <c:pt idx="95">
                <c:v>-0.22588234543344859</c:v>
              </c:pt>
              <c:pt idx="96">
                <c:v>-0.22409156837622665</c:v>
              </c:pt>
              <c:pt idx="97">
                <c:v>-0.21486291613281105</c:v>
              </c:pt>
              <c:pt idx="98">
                <c:v>-0.20205270977495465</c:v>
              </c:pt>
              <c:pt idx="99">
                <c:v>-0.20026193271773579</c:v>
              </c:pt>
              <c:pt idx="100">
                <c:v>-0.18359540528812041</c:v>
              </c:pt>
              <c:pt idx="101">
                <c:v>-0.18359540528812041</c:v>
              </c:pt>
              <c:pt idx="102">
                <c:v>-0.17436675304470484</c:v>
              </c:pt>
              <c:pt idx="103">
                <c:v>-0.170785198930264</c:v>
              </c:pt>
              <c:pt idx="104">
                <c:v>-0.16155654668684843</c:v>
              </c:pt>
              <c:pt idx="105">
                <c:v>-0.14874634032899203</c:v>
              </c:pt>
              <c:pt idx="106">
                <c:v>-0.14695556327177009</c:v>
              </c:pt>
              <c:pt idx="107">
                <c:v>-0.14695556327177009</c:v>
              </c:pt>
              <c:pt idx="108">
                <c:v>-0.14130846514279533</c:v>
              </c:pt>
              <c:pt idx="109">
                <c:v>-0.11004095429810468</c:v>
              </c:pt>
              <c:pt idx="110">
                <c:v>-9.7230747940248274E-2</c:v>
              </c:pt>
              <c:pt idx="111">
                <c:v>-9.5439970883026332E-2</c:v>
              </c:pt>
              <c:pt idx="112">
                <c:v>-9.3649193825807456E-2</c:v>
              </c:pt>
              <c:pt idx="113">
                <c:v>-8.9792872754051567E-2</c:v>
              </c:pt>
              <c:pt idx="114">
                <c:v>-6.0590905923897945E-2</c:v>
              </c:pt>
              <c:pt idx="115">
                <c:v>-5.6734584852138975E-2</c:v>
              </c:pt>
              <c:pt idx="116">
                <c:v>-5.4943807794920106E-2</c:v>
              </c:pt>
              <c:pt idx="117">
                <c:v>-5.1362253680479281E-2</c:v>
              </c:pt>
              <c:pt idx="118">
                <c:v>-4.2133601437063704E-2</c:v>
              </c:pt>
              <c:pt idx="119">
                <c:v>-4.0342824379844835E-2</c:v>
              </c:pt>
              <c:pt idx="120">
                <c:v>-3.1114172136426171E-2</c:v>
              </c:pt>
              <c:pt idx="121">
                <c:v>-2.0094742835791719E-2</c:v>
              </c:pt>
              <c:pt idx="122">
                <c:v>-1.830396577856977E-2</c:v>
              </c:pt>
              <c:pt idx="123">
                <c:v>-1.0866090592373059E-2</c:v>
              </c:pt>
              <c:pt idx="124">
                <c:v>-1.0866090592373059E-2</c:v>
              </c:pt>
              <c:pt idx="125">
                <c:v>-7.2845364779322384E-3</c:v>
              </c:pt>
              <c:pt idx="126">
                <c:v>-7.2845364779322384E-3</c:v>
              </c:pt>
              <c:pt idx="127">
                <c:v>1.2963545066120874E-2</c:v>
              </c:pt>
              <c:pt idx="128">
                <c:v>2.3982974366758406E-2</c:v>
              </c:pt>
              <c:pt idx="129">
                <c:v>3.5002403667392858E-2</c:v>
              </c:pt>
              <c:pt idx="130">
                <c:v>3.5002403667392858E-2</c:v>
              </c:pt>
              <c:pt idx="131">
                <c:v>4.4231055910811515E-2</c:v>
              </c:pt>
              <c:pt idx="132">
                <c:v>4.6021832968030391E-2</c:v>
              </c:pt>
              <c:pt idx="133">
                <c:v>4.6021832968030391E-2</c:v>
              </c:pt>
              <c:pt idx="134">
                <c:v>4.7812610025249259E-2</c:v>
              </c:pt>
              <c:pt idx="135">
                <c:v>5.7041262268667917E-2</c:v>
              </c:pt>
              <c:pt idx="136">
                <c:v>5.7041262268667917E-2</c:v>
              </c:pt>
              <c:pt idx="137">
                <c:v>6.62699145120835E-2</c:v>
              </c:pt>
              <c:pt idx="138">
                <c:v>6.9851468626524318E-2</c:v>
              </c:pt>
              <c:pt idx="139">
                <c:v>8.0870897927161858E-2</c:v>
              </c:pt>
              <c:pt idx="140">
                <c:v>9.0099550170577428E-2</c:v>
              </c:pt>
              <c:pt idx="141">
                <c:v>9.9328202413993011E-2</c:v>
              </c:pt>
              <c:pt idx="142">
                <c:v>0.10855685465741167</c:v>
              </c:pt>
              <c:pt idx="143">
                <c:v>0.11034763171463055</c:v>
              </c:pt>
              <c:pt idx="144">
                <c:v>0.11213840877184941</c:v>
              </c:pt>
              <c:pt idx="145">
                <c:v>0.12315783807248695</c:v>
              </c:pt>
              <c:pt idx="146">
                <c:v>0.1323864903159056</c:v>
              </c:pt>
              <c:pt idx="147">
                <c:v>0.1377588214875653</c:v>
              </c:pt>
              <c:pt idx="148">
                <c:v>0.13982436550209923</c:v>
              </c:pt>
              <c:pt idx="149">
                <c:v>0.14340591961654006</c:v>
              </c:pt>
              <c:pt idx="150">
                <c:v>0.14340591961654006</c:v>
              </c:pt>
              <c:pt idx="151">
                <c:v>0.15084379480273677</c:v>
              </c:pt>
              <c:pt idx="152">
                <c:v>0.16365400116059317</c:v>
              </c:pt>
              <c:pt idx="153">
                <c:v>0.16365400116059317</c:v>
              </c:pt>
              <c:pt idx="154">
                <c:v>0.18390208270464628</c:v>
              </c:pt>
              <c:pt idx="155">
                <c:v>0.18569285976186822</c:v>
              </c:pt>
              <c:pt idx="156">
                <c:v>0.18569285976186822</c:v>
              </c:pt>
              <c:pt idx="157">
                <c:v>0.19106519093352792</c:v>
              </c:pt>
              <c:pt idx="158">
                <c:v>0.20952249542036216</c:v>
              </c:pt>
              <c:pt idx="159">
                <c:v>0.20952249542036216</c:v>
              </c:pt>
              <c:pt idx="160">
                <c:v>0.21875114766377776</c:v>
              </c:pt>
              <c:pt idx="161">
                <c:v>0.22977057696441527</c:v>
              </c:pt>
              <c:pt idx="162">
                <c:v>0.22977057696441527</c:v>
              </c:pt>
              <c:pt idx="163">
                <c:v>0.24079000626505281</c:v>
              </c:pt>
              <c:pt idx="164">
                <c:v>0.25360021262290611</c:v>
              </c:pt>
              <c:pt idx="165">
                <c:v>0.25360021262290611</c:v>
              </c:pt>
              <c:pt idx="166">
                <c:v>0.28486772346759676</c:v>
              </c:pt>
              <c:pt idx="167">
                <c:v>0.28486772346759676</c:v>
              </c:pt>
              <c:pt idx="168">
                <c:v>0.29409637571101543</c:v>
              </c:pt>
              <c:pt idx="169">
                <c:v>0.3086973591260907</c:v>
              </c:pt>
              <c:pt idx="170">
                <c:v>0.3086973591260907</c:v>
              </c:pt>
              <c:pt idx="171">
                <c:v>0.33817409291356249</c:v>
              </c:pt>
              <c:pt idx="172">
                <c:v>0.33817409291356249</c:v>
              </c:pt>
              <c:pt idx="173">
                <c:v>0.35098429927141889</c:v>
              </c:pt>
              <c:pt idx="174">
                <c:v>0.36944160375825313</c:v>
              </c:pt>
              <c:pt idx="175">
                <c:v>0.371232380815472</c:v>
              </c:pt>
              <c:pt idx="176">
                <c:v>0.40429066871738151</c:v>
              </c:pt>
              <c:pt idx="177">
                <c:v>0.40608144577460348</c:v>
              </c:pt>
              <c:pt idx="178">
                <c:v>0.41172854390357821</c:v>
              </c:pt>
              <c:pt idx="179">
                <c:v>0.41351932096079708</c:v>
              </c:pt>
              <c:pt idx="180">
                <c:v>0.41710087507523791</c:v>
              </c:pt>
              <c:pt idx="181">
                <c:v>0.42274797320421575</c:v>
              </c:pt>
              <c:pt idx="182">
                <c:v>0.43555817956207216</c:v>
              </c:pt>
              <c:pt idx="183">
                <c:v>0.4540154840489064</c:v>
              </c:pt>
              <c:pt idx="184">
                <c:v>0.46682569040676281</c:v>
              </c:pt>
              <c:pt idx="185">
                <c:v>0.48321745087906004</c:v>
              </c:pt>
              <c:pt idx="186">
                <c:v>0.49988397830867232</c:v>
              </c:pt>
              <c:pt idx="187">
                <c:v>0.51090340760930986</c:v>
              </c:pt>
              <c:pt idx="188">
                <c:v>0.51269418466652872</c:v>
              </c:pt>
              <c:pt idx="189">
                <c:v>0.5347330432678038</c:v>
              </c:pt>
              <c:pt idx="190">
                <c:v>0.56420977705527242</c:v>
              </c:pt>
              <c:pt idx="191">
                <c:v>0.56779133116971325</c:v>
              </c:pt>
              <c:pt idx="192">
                <c:v>0.57522920635591002</c:v>
              </c:pt>
              <c:pt idx="193">
                <c:v>0.62109770061567593</c:v>
              </c:pt>
              <c:pt idx="194">
                <c:v>0.62853557580187258</c:v>
              </c:pt>
              <c:pt idx="195">
                <c:v>0.63955500510251018</c:v>
              </c:pt>
              <c:pt idx="196">
                <c:v>0.65415598851758539</c:v>
              </c:pt>
              <c:pt idx="197">
                <c:v>0.65415598851758539</c:v>
              </c:pt>
              <c:pt idx="198">
                <c:v>0.66338464076100412</c:v>
              </c:pt>
              <c:pt idx="199">
                <c:v>0.71848178726418555</c:v>
              </c:pt>
              <c:pt idx="200">
                <c:v>0.74974929810887625</c:v>
              </c:pt>
              <c:pt idx="201">
                <c:v>0.76076872740951373</c:v>
              </c:pt>
              <c:pt idx="202">
                <c:v>0.77922603189634798</c:v>
              </c:pt>
              <c:pt idx="203">
                <c:v>0.79203623825420444</c:v>
              </c:pt>
              <c:pt idx="204">
                <c:v>0.7938270153114233</c:v>
              </c:pt>
              <c:pt idx="205">
                <c:v>0.80305566755484192</c:v>
              </c:pt>
              <c:pt idx="206">
                <c:v>0.80484644461206079</c:v>
              </c:pt>
              <c:pt idx="207">
                <c:v>0.83790473251397035</c:v>
              </c:pt>
              <c:pt idx="208">
                <c:v>0.84713338475738587</c:v>
              </c:pt>
              <c:pt idx="209">
                <c:v>0.86917224335866095</c:v>
              </c:pt>
              <c:pt idx="210">
                <c:v>0.87275379747310178</c:v>
              </c:pt>
              <c:pt idx="211">
                <c:v>0.92247861280462362</c:v>
              </c:pt>
              <c:pt idx="212">
                <c:v>0.92426938986184559</c:v>
              </c:pt>
              <c:pt idx="213">
                <c:v>0.93528881916247997</c:v>
              </c:pt>
              <c:pt idx="214">
                <c:v>0.9445174714058987</c:v>
              </c:pt>
              <c:pt idx="215">
                <c:v>0.96655633000717067</c:v>
              </c:pt>
              <c:pt idx="216">
                <c:v>0.97578498225058929</c:v>
              </c:pt>
              <c:pt idx="217">
                <c:v>0.97757575930780816</c:v>
              </c:pt>
              <c:pt idx="218">
                <c:v>0.98859518860844575</c:v>
              </c:pt>
              <c:pt idx="219">
                <c:v>1.0088432701524988</c:v>
              </c:pt>
              <c:pt idx="220">
                <c:v>1.0198626994531363</c:v>
              </c:pt>
              <c:pt idx="221">
                <c:v>1.0511302102978239</c:v>
              </c:pt>
              <c:pt idx="222">
                <c:v>1.0639404166556803</c:v>
              </c:pt>
              <c:pt idx="223">
                <c:v>1.0657311937129021</c:v>
              </c:pt>
              <c:pt idx="224">
                <c:v>1.1080181338582304</c:v>
              </c:pt>
              <c:pt idx="225">
                <c:v>1.161324503304193</c:v>
              </c:pt>
              <c:pt idx="226">
                <c:v>1.1833633619054651</c:v>
              </c:pt>
              <c:pt idx="227">
                <c:v>1.2256503020507932</c:v>
              </c:pt>
              <c:pt idx="228">
                <c:v>1.2274410791080121</c:v>
              </c:pt>
              <c:pt idx="229">
                <c:v>1.2292318561652309</c:v>
              </c:pt>
              <c:pt idx="230">
                <c:v>1.2715187963105592</c:v>
              </c:pt>
              <c:pt idx="231">
                <c:v>1.3799223122597064</c:v>
              </c:pt>
              <c:pt idx="232">
                <c:v>1.4222092524050345</c:v>
              </c:pt>
              <c:pt idx="233">
                <c:v>1.499345257509491</c:v>
              </c:pt>
              <c:pt idx="234">
                <c:v>1.5213841161107631</c:v>
              </c:pt>
              <c:pt idx="235">
                <c:v>1.543422974712038</c:v>
              </c:pt>
              <c:pt idx="236">
                <c:v>1.5764812626139477</c:v>
              </c:pt>
              <c:pt idx="237">
                <c:v>1.6628459199618197</c:v>
              </c:pt>
              <c:pt idx="238">
                <c:v>1.6959042078637323</c:v>
              </c:pt>
              <c:pt idx="239">
                <c:v>2.3740112602888654</c:v>
              </c:pt>
              <c:pt idx="240">
                <c:v>2.5264924934405597</c:v>
              </c:pt>
              <c:pt idx="241">
                <c:v>3.0152037037403301</c:v>
              </c:pt>
              <c:pt idx="242">
                <c:v>3.4928954847394689</c:v>
              </c:pt>
              <c:pt idx="243">
                <c:v>4.1763748683362616</c:v>
              </c:pt>
              <c:pt idx="244">
                <c:v>4.1856035205796776</c:v>
              </c:pt>
            </c:numLit>
          </c:yVal>
          <c:smooth val="0"/>
          <c:extLst>
            <c:ext xmlns:c16="http://schemas.microsoft.com/office/drawing/2014/chart" uri="{C3380CC4-5D6E-409C-BE32-E72D297353CC}">
              <c16:uniqueId val="{00000000-58C4-4779-8E92-3727DDB86F14}"/>
            </c:ext>
          </c:extLst>
        </c:ser>
        <c:ser>
          <c:idx val="1"/>
          <c:order val="1"/>
          <c:tx>
            <c:v>Theoretical</c:v>
          </c:tx>
          <c:spPr>
            <a:ln w="12700">
              <a:solidFill>
                <a:srgbClr val="FF0000"/>
              </a:solidFill>
              <a:prstDash val="solid"/>
            </a:ln>
          </c:spPr>
          <c:marker>
            <c:symbol val="none"/>
          </c:marker>
          <c:x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xVal>
          <c:y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yVal>
          <c:smooth val="0"/>
          <c:extLst>
            <c:ext xmlns:c16="http://schemas.microsoft.com/office/drawing/2014/chart" uri="{C3380CC4-5D6E-409C-BE32-E72D297353CC}">
              <c16:uniqueId val="{00000001-58C4-4779-8E92-3727DDB86F14}"/>
            </c:ext>
          </c:extLst>
        </c:ser>
        <c:dLbls>
          <c:showLegendKey val="0"/>
          <c:showVal val="0"/>
          <c:showCatName val="0"/>
          <c:showSerName val="0"/>
          <c:showPercent val="0"/>
          <c:showBubbleSize val="0"/>
        </c:dLbls>
        <c:axId val="1875652688"/>
        <c:axId val="858473712"/>
      </c:scatterChart>
      <c:valAx>
        <c:axId val="1875652688"/>
        <c:scaling>
          <c:orientation val="minMax"/>
        </c:scaling>
        <c:delete val="0"/>
        <c:axPos val="b"/>
        <c:title>
          <c:tx>
            <c:rich>
              <a:bodyPr/>
              <a:lstStyle/>
              <a:p>
                <a:pPr>
                  <a:defRPr/>
                </a:pPr>
                <a:r>
                  <a:rPr lang="en-US"/>
                  <a:t>N</a:t>
                </a:r>
                <a:r>
                  <a:rPr lang="en-US" sz="900"/>
                  <a:t>ormality test (A-D*):  P &lt; 0.001</a:t>
                </a:r>
              </a:p>
            </c:rich>
          </c:tx>
          <c:overlay val="0"/>
        </c:title>
        <c:numFmt formatCode="General" sourceLinked="1"/>
        <c:majorTickMark val="out"/>
        <c:minorTickMark val="none"/>
        <c:tickLblPos val="low"/>
        <c:crossAx val="858473712"/>
        <c:crosses val="autoZero"/>
        <c:crossBetween val="midCat"/>
        <c:majorUnit val="1"/>
      </c:valAx>
      <c:valAx>
        <c:axId val="858473712"/>
        <c:scaling>
          <c:orientation val="minMax"/>
        </c:scaling>
        <c:delete val="0"/>
        <c:axPos val="l"/>
        <c:numFmt formatCode="General" sourceLinked="1"/>
        <c:majorTickMark val="out"/>
        <c:minorTickMark val="none"/>
        <c:tickLblPos val="nextTo"/>
        <c:crossAx val="1875652688"/>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X_1
</a:t>
            </a:r>
            <a:r>
              <a:rPr lang="en-US" sz="1000"/>
              <a:t>Model 2.0 for Y    (1 variable,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5.2047184273981202</c:v>
              </c:pt>
              <c:pt idx="1">
                <c:v>-3.0671983414389388</c:v>
              </c:pt>
              <c:pt idx="2">
                <c:v>-1.6936296178275825</c:v>
              </c:pt>
              <c:pt idx="3">
                <c:v>-6.8804139796332606</c:v>
              </c:pt>
              <c:pt idx="4">
                <c:v>-2.4903257082790162</c:v>
              </c:pt>
              <c:pt idx="5">
                <c:v>-5.8969335273761772</c:v>
              </c:pt>
              <c:pt idx="6">
                <c:v>2.2212379751410367</c:v>
              </c:pt>
              <c:pt idx="7">
                <c:v>1.9328016585610612</c:v>
              </c:pt>
              <c:pt idx="8">
                <c:v>27.814630156043847</c:v>
              </c:pt>
              <c:pt idx="9">
                <c:v>-0.16885029621323611</c:v>
              </c:pt>
              <c:pt idx="10">
                <c:v>2.3394094776581937</c:v>
              </c:pt>
              <c:pt idx="11">
                <c:v>9.3063703821724175</c:v>
              </c:pt>
              <c:pt idx="12">
                <c:v>3.2377575228839248</c:v>
              </c:pt>
              <c:pt idx="13">
                <c:v>14.03445361333533</c:v>
              </c:pt>
              <c:pt idx="14">
                <c:v>0.64436534198108575</c:v>
              </c:pt>
              <c:pt idx="15">
                <c:v>7.3063703821724175</c:v>
              </c:pt>
              <c:pt idx="16">
                <c:v>-4.8804139796332606</c:v>
              </c:pt>
              <c:pt idx="17">
                <c:v>1.017934065592442</c:v>
              </c:pt>
              <c:pt idx="18">
                <c:v>-2.0671983414389388</c:v>
              </c:pt>
              <c:pt idx="19">
                <c:v>-2.8118011203447679</c:v>
              </c:pt>
              <c:pt idx="20">
                <c:v>-9.8638944318903725</c:v>
              </c:pt>
              <c:pt idx="21">
                <c:v>23.306370382172418</c:v>
              </c:pt>
              <c:pt idx="22">
                <c:v>1.2707966183697295</c:v>
              </c:pt>
              <c:pt idx="23">
                <c:v>5.8997625630752566</c:v>
              </c:pt>
              <c:pt idx="24">
                <c:v>-0.82832066808768445</c:v>
              </c:pt>
              <c:pt idx="25">
                <c:v>-7.6936296178275825</c:v>
              </c:pt>
              <c:pt idx="26">
                <c:v>1.2212379751410367</c:v>
              </c:pt>
              <c:pt idx="27">
                <c:v>-7.2705022509875334</c:v>
              </c:pt>
              <c:pt idx="28">
                <c:v>0.22123797514103671</c:v>
              </c:pt>
              <c:pt idx="29">
                <c:v>-4.7622424771160752</c:v>
              </c:pt>
              <c:pt idx="30">
                <c:v>-30.168850296213236</c:v>
              </c:pt>
              <c:pt idx="31">
                <c:v>-6.8638944318903725</c:v>
              </c:pt>
              <c:pt idx="32">
                <c:v>-3.4738061605360997</c:v>
              </c:pt>
              <c:pt idx="33">
                <c:v>-1.982065934407558</c:v>
              </c:pt>
              <c:pt idx="34">
                <c:v>-1.8638944318903725</c:v>
              </c:pt>
              <c:pt idx="35">
                <c:v>-1.6936296178275825</c:v>
              </c:pt>
              <c:pt idx="36">
                <c:v>-7.9985854821504461</c:v>
              </c:pt>
              <c:pt idx="37">
                <c:v>-6.8804139796332606</c:v>
              </c:pt>
              <c:pt idx="38">
                <c:v>2.1195860203667394</c:v>
              </c:pt>
              <c:pt idx="39">
                <c:v>1.1361055681096275</c:v>
              </c:pt>
              <c:pt idx="40">
                <c:v>-8.0837178891818553</c:v>
              </c:pt>
              <c:pt idx="41">
                <c:v>4.7294977490124666</c:v>
              </c:pt>
              <c:pt idx="42">
                <c:v>-5.7787620248589633</c:v>
              </c:pt>
              <c:pt idx="43">
                <c:v>2.1195860203667394</c:v>
              </c:pt>
              <c:pt idx="44">
                <c:v>1.3915027892037983</c:v>
              </c:pt>
              <c:pt idx="45">
                <c:v>32.221237975141037</c:v>
              </c:pt>
              <c:pt idx="46">
                <c:v>-3.5919776630532851</c:v>
              </c:pt>
              <c:pt idx="47">
                <c:v>-0.88041397963326062</c:v>
              </c:pt>
              <c:pt idx="48">
                <c:v>1.7129782012695784</c:v>
              </c:pt>
              <c:pt idx="49">
                <c:v>0.44106143243249107</c:v>
              </c:pt>
              <c:pt idx="50">
                <c:v>6.0344536133353301</c:v>
              </c:pt>
              <c:pt idx="51">
                <c:v>6.0344536133353301</c:v>
              </c:pt>
              <c:pt idx="52">
                <c:v>13.119586020366739</c:v>
              </c:pt>
              <c:pt idx="53">
                <c:v>14.542713387206788</c:v>
              </c:pt>
              <c:pt idx="54">
                <c:v>14.237757522883925</c:v>
              </c:pt>
              <c:pt idx="55">
                <c:v>8.5096742917209838</c:v>
              </c:pt>
              <c:pt idx="56">
                <c:v>-2.3721542057618308</c:v>
              </c:pt>
              <c:pt idx="57">
                <c:v>0.74601729675538309</c:v>
              </c:pt>
              <c:pt idx="58">
                <c:v>6.6278457942381692</c:v>
              </c:pt>
              <c:pt idx="59">
                <c:v>-41.575458115310397</c:v>
              </c:pt>
              <c:pt idx="60">
                <c:v>2.6278457942381692</c:v>
              </c:pt>
              <c:pt idx="61">
                <c:v>-4.2539827032446169</c:v>
              </c:pt>
              <c:pt idx="62">
                <c:v>7.424541884689603</c:v>
              </c:pt>
              <c:pt idx="63">
                <c:v>5.7294977490124666</c:v>
              </c:pt>
              <c:pt idx="64">
                <c:v>-0.10023743692474341</c:v>
              </c:pt>
              <c:pt idx="65">
                <c:v>10.221237975141037</c:v>
              </c:pt>
              <c:pt idx="66">
                <c:v>-1.6084972107962017</c:v>
              </c:pt>
              <c:pt idx="67">
                <c:v>-5.0837178891818553</c:v>
              </c:pt>
              <c:pt idx="68">
                <c:v>-4.4738061605360997</c:v>
              </c:pt>
              <c:pt idx="69">
                <c:v>1.7129782012695784</c:v>
              </c:pt>
              <c:pt idx="70">
                <c:v>-5.7787620248589633</c:v>
              </c:pt>
              <c:pt idx="71">
                <c:v>-1.0151050298933626</c:v>
              </c:pt>
              <c:pt idx="72">
                <c:v>-4.1853698439561526</c:v>
              </c:pt>
              <c:pt idx="73">
                <c:v>-1.4903257082790162</c:v>
              </c:pt>
              <c:pt idx="74">
                <c:v>-10.96554638666467</c:v>
              </c:pt>
              <c:pt idx="75">
                <c:v>-11.168850296213236</c:v>
              </c:pt>
              <c:pt idx="76">
                <c:v>-6.2870217987304216</c:v>
              </c:pt>
              <c:pt idx="77">
                <c:v>-10.201889391699041</c:v>
              </c:pt>
              <c:pt idx="78">
                <c:v>-27.490325708279016</c:v>
              </c:pt>
              <c:pt idx="79">
                <c:v>-0.37215420576183078</c:v>
              </c:pt>
              <c:pt idx="80">
                <c:v>-1.8473748841474844</c:v>
              </c:pt>
              <c:pt idx="81">
                <c:v>7.7294977490124666</c:v>
              </c:pt>
              <c:pt idx="82">
                <c:v>3.847669251529652</c:v>
              </c:pt>
              <c:pt idx="83">
                <c:v>-0.86389443189037252</c:v>
              </c:pt>
              <c:pt idx="84">
                <c:v>-2.6605905223418063</c:v>
              </c:pt>
              <c:pt idx="85">
                <c:v>0.32288992991530563</c:v>
              </c:pt>
              <c:pt idx="86">
                <c:v>3.7981106083009593</c:v>
              </c:pt>
              <c:pt idx="87">
                <c:v>2.3394094776581937</c:v>
              </c:pt>
              <c:pt idx="88">
                <c:v>0.9162821108181447</c:v>
              </c:pt>
              <c:pt idx="89">
                <c:v>-1.575458115310397</c:v>
              </c:pt>
              <c:pt idx="90">
                <c:v>7.4080223369467149</c:v>
              </c:pt>
              <c:pt idx="91">
                <c:v>-4.1688502962132361</c:v>
              </c:pt>
              <c:pt idx="92">
                <c:v>4.1881988796552321</c:v>
              </c:pt>
              <c:pt idx="93">
                <c:v>-2.9655463866646699</c:v>
              </c:pt>
              <c:pt idx="94">
                <c:v>6.1195860203667394</c:v>
              </c:pt>
              <c:pt idx="95">
                <c:v>11.729497749012467</c:v>
              </c:pt>
              <c:pt idx="96">
                <c:v>7.1881988796552321</c:v>
              </c:pt>
              <c:pt idx="97">
                <c:v>-1.3556346580189143</c:v>
              </c:pt>
              <c:pt idx="98">
                <c:v>-2.4572866127932116</c:v>
              </c:pt>
              <c:pt idx="99">
                <c:v>-0.38867375350471889</c:v>
              </c:pt>
              <c:pt idx="100">
                <c:v>3.1195860203667394</c:v>
              </c:pt>
              <c:pt idx="101">
                <c:v>8.0509731610782467</c:v>
              </c:pt>
              <c:pt idx="102">
                <c:v>-0.4738061605360997</c:v>
              </c:pt>
              <c:pt idx="103">
                <c:v>10.712978201269578</c:v>
              </c:pt>
              <c:pt idx="104">
                <c:v>2.847669251529652</c:v>
              </c:pt>
              <c:pt idx="105">
                <c:v>4.4575809801754076</c:v>
              </c:pt>
              <c:pt idx="106">
                <c:v>8.9162821108181447</c:v>
              </c:pt>
              <c:pt idx="107">
                <c:v>9.1195860203667394</c:v>
              </c:pt>
              <c:pt idx="108">
                <c:v>38.5261938394639</c:v>
              </c:pt>
              <c:pt idx="109">
                <c:v>10.916282110818145</c:v>
              </c:pt>
              <c:pt idx="110">
                <c:v>0.42454188468960297</c:v>
              </c:pt>
              <c:pt idx="111">
                <c:v>7.3228899299153056</c:v>
              </c:pt>
              <c:pt idx="112">
                <c:v>1.6964586535266619</c:v>
              </c:pt>
              <c:pt idx="113">
                <c:v>-5.4903257082790162</c:v>
              </c:pt>
              <c:pt idx="114">
                <c:v>-7.7952815726018798</c:v>
              </c:pt>
              <c:pt idx="115">
                <c:v>-0.89693352737617715</c:v>
              </c:pt>
              <c:pt idx="116">
                <c:v>1.0014145178495539</c:v>
              </c:pt>
              <c:pt idx="117">
                <c:v>-8.8638944318903725</c:v>
              </c:pt>
              <c:pt idx="118">
                <c:v>-2.4572866127932116</c:v>
              </c:pt>
              <c:pt idx="119">
                <c:v>2.7129782012695784</c:v>
              </c:pt>
              <c:pt idx="120">
                <c:v>4.9328016585610612</c:v>
              </c:pt>
              <c:pt idx="121">
                <c:v>-4.7622424771160752</c:v>
              </c:pt>
              <c:pt idx="122">
                <c:v>2.847669251529652</c:v>
              </c:pt>
              <c:pt idx="123">
                <c:v>2.6278457942381692</c:v>
              </c:pt>
              <c:pt idx="124">
                <c:v>9.6964586535266619</c:v>
              </c:pt>
              <c:pt idx="125">
                <c:v>-30.880413979633261</c:v>
              </c:pt>
              <c:pt idx="126">
                <c:v>-10.79528157260188</c:v>
              </c:pt>
              <c:pt idx="127">
                <c:v>-11.067198341438939</c:v>
              </c:pt>
              <c:pt idx="128">
                <c:v>-3.8804139796332606</c:v>
              </c:pt>
              <c:pt idx="129">
                <c:v>-0.10023743692474341</c:v>
              </c:pt>
              <c:pt idx="130">
                <c:v>-3.3721542057618308</c:v>
              </c:pt>
              <c:pt idx="131">
                <c:v>-6.7787620248589633</c:v>
              </c:pt>
              <c:pt idx="132">
                <c:v>-4.5589385675675089</c:v>
              </c:pt>
              <c:pt idx="133">
                <c:v>-9.8638944318903725</c:v>
              </c:pt>
              <c:pt idx="134">
                <c:v>0.11958602036673938</c:v>
              </c:pt>
              <c:pt idx="135">
                <c:v>3.7294977490124666</c:v>
              </c:pt>
              <c:pt idx="136">
                <c:v>-1.3035413464733381</c:v>
              </c:pt>
              <c:pt idx="137">
                <c:v>-6.7198341438938769E-2</c:v>
              </c:pt>
              <c:pt idx="138">
                <c:v>11.306370382172418</c:v>
              </c:pt>
              <c:pt idx="139">
                <c:v>9.8146301560438474</c:v>
              </c:pt>
              <c:pt idx="140">
                <c:v>-5.6771100700846944</c:v>
              </c:pt>
              <c:pt idx="141">
                <c:v>-10.79528157260188</c:v>
              </c:pt>
              <c:pt idx="142">
                <c:v>-5.6771100700846944</c:v>
              </c:pt>
              <c:pt idx="143">
                <c:v>1.0344536133353301</c:v>
              </c:pt>
              <c:pt idx="144">
                <c:v>0.32288992991530563</c:v>
              </c:pt>
              <c:pt idx="145">
                <c:v>-2.3035413464733381</c:v>
              </c:pt>
              <c:pt idx="146">
                <c:v>-3.1853698439561526</c:v>
              </c:pt>
              <c:pt idx="147">
                <c:v>9.017934065592442</c:v>
              </c:pt>
              <c:pt idx="148">
                <c:v>-0.52336480376479244</c:v>
              </c:pt>
              <c:pt idx="149">
                <c:v>-8.710149165570499</c:v>
              </c:pt>
              <c:pt idx="150">
                <c:v>-15.372154205761831</c:v>
              </c:pt>
              <c:pt idx="151">
                <c:v>-12.490325708279016</c:v>
              </c:pt>
              <c:pt idx="152">
                <c:v>-5.9655463866646699</c:v>
              </c:pt>
              <c:pt idx="153">
                <c:v>0.40802233694671486</c:v>
              </c:pt>
              <c:pt idx="154">
                <c:v>1.3228899299153056</c:v>
              </c:pt>
              <c:pt idx="155">
                <c:v>-3.982065934407558</c:v>
              </c:pt>
              <c:pt idx="156">
                <c:v>-4.3886737535047189</c:v>
              </c:pt>
              <c:pt idx="157">
                <c:v>-6.0671983414389388</c:v>
              </c:pt>
              <c:pt idx="158">
                <c:v>5.7981106083009593</c:v>
              </c:pt>
              <c:pt idx="159">
                <c:v>1.5096742917209838</c:v>
              </c:pt>
              <c:pt idx="160">
                <c:v>-8.2539827032446169</c:v>
              </c:pt>
              <c:pt idx="161">
                <c:v>9.0014145178495539</c:v>
              </c:pt>
              <c:pt idx="162">
                <c:v>3.8146301560438474</c:v>
              </c:pt>
              <c:pt idx="163">
                <c:v>4.6113262464952811</c:v>
              </c:pt>
              <c:pt idx="164">
                <c:v>7.8146301560438474</c:v>
              </c:pt>
              <c:pt idx="165">
                <c:v>8.7129782012695784</c:v>
              </c:pt>
              <c:pt idx="166">
                <c:v>-5.6605905223418063</c:v>
              </c:pt>
              <c:pt idx="167">
                <c:v>-2.1853698439561526</c:v>
              </c:pt>
              <c:pt idx="168">
                <c:v>-2.8804139796332606</c:v>
              </c:pt>
              <c:pt idx="169">
                <c:v>0.83114970378676389</c:v>
              </c:pt>
              <c:pt idx="170">
                <c:v>-2.7787620248589633</c:v>
              </c:pt>
              <c:pt idx="171">
                <c:v>13.831149703786764</c:v>
              </c:pt>
              <c:pt idx="172">
                <c:v>15.644365341981086</c:v>
              </c:pt>
              <c:pt idx="173">
                <c:v>9.8311497037867639</c:v>
              </c:pt>
              <c:pt idx="174">
                <c:v>38.611326246495281</c:v>
              </c:pt>
              <c:pt idx="175">
                <c:v>-8.0671983414389388</c:v>
              </c:pt>
              <c:pt idx="176">
                <c:v>-11.457286612793212</c:v>
              </c:pt>
              <c:pt idx="177">
                <c:v>-4.2870217987304216</c:v>
              </c:pt>
              <c:pt idx="178">
                <c:v>4.7129782012695784</c:v>
              </c:pt>
              <c:pt idx="179">
                <c:v>1.7625368444982712</c:v>
              </c:pt>
              <c:pt idx="180">
                <c:v>8.6278457942381692</c:v>
              </c:pt>
              <c:pt idx="181">
                <c:v>-2.1688502962132361</c:v>
              </c:pt>
              <c:pt idx="182">
                <c:v>5.3063703821724175</c:v>
              </c:pt>
              <c:pt idx="183">
                <c:v>2.017934065592442</c:v>
              </c:pt>
              <c:pt idx="184">
                <c:v>-6.7198341438938769E-2</c:v>
              </c:pt>
              <c:pt idx="185">
                <c:v>1.289850834429501</c:v>
              </c:pt>
              <c:pt idx="186">
                <c:v>0.5261938394639003</c:v>
              </c:pt>
              <c:pt idx="187">
                <c:v>-2.6936296178275825</c:v>
              </c:pt>
              <c:pt idx="188">
                <c:v>-6.8969335273761772</c:v>
              </c:pt>
              <c:pt idx="189">
                <c:v>-3.5424190198245924</c:v>
              </c:pt>
              <c:pt idx="190">
                <c:v>6.9162821108181447</c:v>
              </c:pt>
              <c:pt idx="191">
                <c:v>21.899762563075257</c:v>
              </c:pt>
              <c:pt idx="192">
                <c:v>-10.982065934407558</c:v>
              </c:pt>
              <c:pt idx="193">
                <c:v>-4.8118011203447679</c:v>
              </c:pt>
              <c:pt idx="194">
                <c:v>-13.034159245953163</c:v>
              </c:pt>
              <c:pt idx="195">
                <c:v>4.3063703821724175</c:v>
              </c:pt>
              <c:pt idx="196">
                <c:v>-5.1853698439561526</c:v>
              </c:pt>
              <c:pt idx="197">
                <c:v>-2.5589385675675089</c:v>
              </c:pt>
              <c:pt idx="198">
                <c:v>-4.0837178891818553</c:v>
              </c:pt>
              <c:pt idx="199">
                <c:v>-5.0837178891818553</c:v>
              </c:pt>
              <c:pt idx="200">
                <c:v>-0.18536984395615264</c:v>
              </c:pt>
              <c:pt idx="201">
                <c:v>-1.3721542057618308</c:v>
              </c:pt>
              <c:pt idx="202">
                <c:v>-8.152330748470348</c:v>
              </c:pt>
              <c:pt idx="203">
                <c:v>-1.3556346580189143</c:v>
              </c:pt>
              <c:pt idx="204">
                <c:v>-2.4572866127932116</c:v>
              </c:pt>
              <c:pt idx="205">
                <c:v>0.5261938394639003</c:v>
              </c:pt>
              <c:pt idx="206">
                <c:v>3.1195860203667394</c:v>
              </c:pt>
              <c:pt idx="207">
                <c:v>-5.152330748470348</c:v>
              </c:pt>
              <c:pt idx="208">
                <c:v>8.5261938394639003</c:v>
              </c:pt>
              <c:pt idx="209">
                <c:v>3.4080223369467149</c:v>
              </c:pt>
              <c:pt idx="210">
                <c:v>-2.0837178891818553</c:v>
              </c:pt>
              <c:pt idx="211">
                <c:v>3.8997625630752566</c:v>
              </c:pt>
              <c:pt idx="212">
                <c:v>1.9328016585610612</c:v>
              </c:pt>
              <c:pt idx="213">
                <c:v>7.017934065592442</c:v>
              </c:pt>
              <c:pt idx="214">
                <c:v>-0.28702179873042155</c:v>
              </c:pt>
              <c:pt idx="215">
                <c:v>-6.1853698439561526</c:v>
              </c:pt>
              <c:pt idx="216">
                <c:v>0.42454188468960297</c:v>
              </c:pt>
              <c:pt idx="217">
                <c:v>-3.5919776630532851</c:v>
              </c:pt>
              <c:pt idx="218">
                <c:v>-10.880413979633261</c:v>
              </c:pt>
              <c:pt idx="219">
                <c:v>-12.982065934407558</c:v>
              </c:pt>
              <c:pt idx="220">
                <c:v>-6.4572866127932116</c:v>
              </c:pt>
              <c:pt idx="221">
                <c:v>3.7460172967553831</c:v>
              </c:pt>
              <c:pt idx="222">
                <c:v>-0.50684525602190433</c:v>
              </c:pt>
              <c:pt idx="223">
                <c:v>0.61132624649528111</c:v>
              </c:pt>
              <c:pt idx="224">
                <c:v>-4.7952815726018798</c:v>
              </c:pt>
              <c:pt idx="225">
                <c:v>-31.608497210796202</c:v>
              </c:pt>
              <c:pt idx="226">
                <c:v>-8.7952815726018798</c:v>
              </c:pt>
              <c:pt idx="227">
                <c:v>1.5096742917209838</c:v>
              </c:pt>
              <c:pt idx="228">
                <c:v>1.3228899299153056</c:v>
              </c:pt>
              <c:pt idx="229">
                <c:v>-10.031624577636251</c:v>
              </c:pt>
              <c:pt idx="230">
                <c:v>-15.303541346473338</c:v>
              </c:pt>
              <c:pt idx="231">
                <c:v>-10.575458115310397</c:v>
              </c:pt>
              <c:pt idx="232">
                <c:v>-13.355634658018914</c:v>
              </c:pt>
              <c:pt idx="233">
                <c:v>-0.55893856756750893</c:v>
              </c:pt>
              <c:pt idx="234">
                <c:v>-5.4738061605360997</c:v>
              </c:pt>
              <c:pt idx="235">
                <c:v>4.017934065592442</c:v>
              </c:pt>
              <c:pt idx="236">
                <c:v>-3.5589385675675089</c:v>
              </c:pt>
              <c:pt idx="237">
                <c:v>3.424541884689603</c:v>
              </c:pt>
              <c:pt idx="238">
                <c:v>11.339409477658194</c:v>
              </c:pt>
              <c:pt idx="239">
                <c:v>15.339409477658194</c:v>
              </c:pt>
              <c:pt idx="240">
                <c:v>11.322889929915306</c:v>
              </c:pt>
              <c:pt idx="241">
                <c:v>8.017934065592442</c:v>
              </c:pt>
              <c:pt idx="242">
                <c:v>5.2377575228839248</c:v>
              </c:pt>
              <c:pt idx="243">
                <c:v>9.4080223369467149</c:v>
              </c:pt>
              <c:pt idx="244">
                <c:v>12.729497749012467</c:v>
              </c:pt>
            </c:numLit>
          </c:yVal>
          <c:smooth val="0"/>
          <c:extLst>
            <c:ext xmlns:c16="http://schemas.microsoft.com/office/drawing/2014/chart" uri="{C3380CC4-5D6E-409C-BE32-E72D297353CC}">
              <c16:uniqueId val="{00000000-FC27-40A2-8B9F-3D448B6C0B65}"/>
            </c:ext>
          </c:extLst>
        </c:ser>
        <c:dLbls>
          <c:showLegendKey val="0"/>
          <c:showVal val="0"/>
          <c:showCatName val="0"/>
          <c:showSerName val="0"/>
          <c:showPercent val="0"/>
          <c:showBubbleSize val="0"/>
        </c:dLbls>
        <c:axId val="1873333440"/>
        <c:axId val="1873333024"/>
      </c:scatterChart>
      <c:valAx>
        <c:axId val="1873333440"/>
        <c:scaling>
          <c:orientation val="minMax"/>
          <c:min val="0"/>
        </c:scaling>
        <c:delete val="0"/>
        <c:axPos val="b"/>
        <c:title>
          <c:tx>
            <c:rich>
              <a:bodyPr/>
              <a:lstStyle/>
              <a:p>
                <a:pPr>
                  <a:defRPr/>
                </a:pPr>
                <a:r>
                  <a:rPr lang="en-US"/>
                  <a:t>X_1</a:t>
                </a:r>
              </a:p>
            </c:rich>
          </c:tx>
          <c:overlay val="0"/>
        </c:title>
        <c:numFmt formatCode="General" sourceLinked="1"/>
        <c:majorTickMark val="out"/>
        <c:minorTickMark val="none"/>
        <c:tickLblPos val="nextTo"/>
        <c:crossAx val="1873333024"/>
        <c:crossesAt val="-60"/>
        <c:crossBetween val="midCat"/>
      </c:valAx>
      <c:valAx>
        <c:axId val="1873333024"/>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873333440"/>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3.0'!$AA$2</c:f>
          <c:strCache>
            <c:ptCount val="1"/>
            <c:pt idx="0">
              <c:v>Forecasts and 95.0% confidence limits for means and forecasts
Model 3.0 for Y    (3 variables, n=245)</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'Model 3.0'!$CG$32:$CG$36</c:f>
                <c:numCache>
                  <c:formatCode>General</c:formatCode>
                  <c:ptCount val="5"/>
                  <c:pt idx="0">
                    <c:v>15.033526427827763</c:v>
                  </c:pt>
                  <c:pt idx="1">
                    <c:v>14.921084550154038</c:v>
                  </c:pt>
                  <c:pt idx="2">
                    <c:v>14.90705546660609</c:v>
                  </c:pt>
                  <c:pt idx="3">
                    <c:v>14.97017501778933</c:v>
                  </c:pt>
                  <c:pt idx="4">
                    <c:v>15.051658862862798</c:v>
                  </c:pt>
                </c:numCache>
              </c:numRef>
            </c:plus>
            <c:minus>
              <c:numRef>
                <c:f>'Model 3.0'!$CG$32:$CG$36</c:f>
                <c:numCache>
                  <c:formatCode>General</c:formatCode>
                  <c:ptCount val="5"/>
                  <c:pt idx="0">
                    <c:v>15.033526427827763</c:v>
                  </c:pt>
                  <c:pt idx="1">
                    <c:v>14.921084550154038</c:v>
                  </c:pt>
                  <c:pt idx="2">
                    <c:v>14.90705546660609</c:v>
                  </c:pt>
                  <c:pt idx="3">
                    <c:v>14.97017501778933</c:v>
                  </c:pt>
                  <c:pt idx="4">
                    <c:v>15.051658862862798</c:v>
                  </c:pt>
                </c:numCache>
              </c:numRef>
            </c:minus>
          </c:errBars>
          <c:cat>
            <c:numRef>
              <c:f>'Model 3.0'!$A$32:$A$36</c:f>
              <c:numCache>
                <c:formatCode>0</c:formatCode>
                <c:ptCount val="5"/>
                <c:pt idx="0">
                  <c:v>246</c:v>
                </c:pt>
                <c:pt idx="1">
                  <c:v>247</c:v>
                </c:pt>
                <c:pt idx="2">
                  <c:v>248</c:v>
                </c:pt>
                <c:pt idx="3">
                  <c:v>249</c:v>
                </c:pt>
                <c:pt idx="4">
                  <c:v>250</c:v>
                </c:pt>
              </c:numCache>
            </c:numRef>
          </c:cat>
          <c:val>
            <c:numRef>
              <c:f>'Model 3.0'!$B$32:$B$36</c:f>
              <c:numCache>
                <c:formatCode>0.000</c:formatCode>
                <c:ptCount val="5"/>
                <c:pt idx="0">
                  <c:v>167.45831025394773</c:v>
                </c:pt>
                <c:pt idx="1">
                  <c:v>162.84409221700326</c:v>
                </c:pt>
                <c:pt idx="2">
                  <c:v>162.0776606902991</c:v>
                </c:pt>
                <c:pt idx="3">
                  <c:v>165.58654030083207</c:v>
                </c:pt>
                <c:pt idx="4">
                  <c:v>149.01386390631887</c:v>
                </c:pt>
              </c:numCache>
            </c:numRef>
          </c:val>
          <c:smooth val="0"/>
          <c:extLst>
            <c:ext xmlns:c16="http://schemas.microsoft.com/office/drawing/2014/chart" uri="{C3380CC4-5D6E-409C-BE32-E72D297353CC}">
              <c16:uniqueId val="{00000000-5485-4DB8-92F4-9AEBADB67A40}"/>
            </c:ext>
          </c:extLst>
        </c:ser>
        <c:ser>
          <c:idx val="1"/>
          <c:order val="1"/>
          <c:tx>
            <c:strRef>
              <c:f>'Model 3.0'!$H$31</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'Model 3.0'!$A$32:$A$36</c:f>
              <c:numCache>
                <c:formatCode>0</c:formatCode>
                <c:ptCount val="5"/>
                <c:pt idx="0">
                  <c:v>246</c:v>
                </c:pt>
                <c:pt idx="1">
                  <c:v>247</c:v>
                </c:pt>
                <c:pt idx="2">
                  <c:v>248</c:v>
                </c:pt>
                <c:pt idx="3">
                  <c:v>249</c:v>
                </c:pt>
                <c:pt idx="4">
                  <c:v>250</c:v>
                </c:pt>
              </c:numCache>
            </c:numRef>
          </c:cat>
          <c:val>
            <c:numRef>
              <c:f>'Model 3.0'!$H$32:$H$36</c:f>
              <c:numCache>
                <c:formatCode>0.000</c:formatCode>
                <c:ptCount val="5"/>
                <c:pt idx="0">
                  <c:v>169.63793111116962</c:v>
                </c:pt>
                <c:pt idx="1">
                  <c:v>164.01992995150857</c:v>
                </c:pt>
                <c:pt idx="2">
                  <c:v>163.05956338889584</c:v>
                </c:pt>
                <c:pt idx="3">
                  <c:v>167.27472580257196</c:v>
                </c:pt>
                <c:pt idx="4">
                  <c:v>151.31522540530966</c:v>
                </c:pt>
              </c:numCache>
            </c:numRef>
          </c:val>
          <c:smooth val="0"/>
          <c:extLst>
            <c:ext xmlns:c16="http://schemas.microsoft.com/office/drawing/2014/chart" uri="{C3380CC4-5D6E-409C-BE32-E72D297353CC}">
              <c16:uniqueId val="{00000001-5485-4DB8-92F4-9AEBADB67A40}"/>
            </c:ext>
          </c:extLst>
        </c:ser>
        <c:ser>
          <c:idx val="2"/>
          <c:order val="2"/>
          <c:tx>
            <c:strRef>
              <c:f>'Model 3.0'!$G$31</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'Model 3.0'!$A$32:$A$36</c:f>
              <c:numCache>
                <c:formatCode>0</c:formatCode>
                <c:ptCount val="5"/>
                <c:pt idx="0">
                  <c:v>246</c:v>
                </c:pt>
                <c:pt idx="1">
                  <c:v>247</c:v>
                </c:pt>
                <c:pt idx="2">
                  <c:v>248</c:v>
                </c:pt>
                <c:pt idx="3">
                  <c:v>249</c:v>
                </c:pt>
                <c:pt idx="4">
                  <c:v>250</c:v>
                </c:pt>
              </c:numCache>
            </c:numRef>
          </c:cat>
          <c:val>
            <c:numRef>
              <c:f>'Model 3.0'!$G$32:$G$36</c:f>
              <c:numCache>
                <c:formatCode>0.000</c:formatCode>
                <c:ptCount val="5"/>
                <c:pt idx="0">
                  <c:v>165.27868939672584</c:v>
                </c:pt>
                <c:pt idx="1">
                  <c:v>161.66825448249796</c:v>
                </c:pt>
                <c:pt idx="2">
                  <c:v>161.09575799170236</c:v>
                </c:pt>
                <c:pt idx="3">
                  <c:v>163.89835479909217</c:v>
                </c:pt>
                <c:pt idx="4">
                  <c:v>146.71250240732809</c:v>
                </c:pt>
              </c:numCache>
            </c:numRef>
          </c:val>
          <c:smooth val="0"/>
          <c:extLst>
            <c:ext xmlns:c16="http://schemas.microsoft.com/office/drawing/2014/chart" uri="{C3380CC4-5D6E-409C-BE32-E72D297353CC}">
              <c16:uniqueId val="{00000002-5485-4DB8-92F4-9AEBADB67A40}"/>
            </c:ext>
          </c:extLst>
        </c:ser>
        <c:dLbls>
          <c:showLegendKey val="0"/>
          <c:showVal val="0"/>
          <c:showCatName val="0"/>
          <c:showSerName val="0"/>
          <c:showPercent val="0"/>
          <c:showBubbleSize val="0"/>
        </c:dLbls>
        <c:marker val="1"/>
        <c:smooth val="0"/>
        <c:axId val="1501087952"/>
        <c:axId val="1501087120"/>
      </c:lineChart>
      <c:catAx>
        <c:axId val="1501087952"/>
        <c:scaling>
          <c:orientation val="minMax"/>
        </c:scaling>
        <c:delete val="0"/>
        <c:axPos val="b"/>
        <c:numFmt formatCode="0" sourceLinked="1"/>
        <c:majorTickMark val="out"/>
        <c:minorTickMark val="none"/>
        <c:tickLblPos val="nextTo"/>
        <c:crossAx val="1501087120"/>
        <c:crossesAt val="130"/>
        <c:auto val="1"/>
        <c:lblAlgn val="ctr"/>
        <c:lblOffset val="100"/>
        <c:noMultiLvlLbl val="0"/>
      </c:catAx>
      <c:valAx>
        <c:axId val="1501087120"/>
        <c:scaling>
          <c:orientation val="minMax"/>
          <c:min val="130"/>
        </c:scaling>
        <c:delete val="0"/>
        <c:axPos val="l"/>
        <c:majorGridlines>
          <c:spPr>
            <a:ln w="3175">
              <a:solidFill>
                <a:srgbClr val="C0C0C0"/>
              </a:solidFill>
              <a:prstDash val="solid"/>
            </a:ln>
          </c:spPr>
        </c:majorGridlines>
        <c:numFmt formatCode="General" sourceLinked="0"/>
        <c:majorTickMark val="out"/>
        <c:minorTickMark val="none"/>
        <c:tickLblPos val="nextTo"/>
        <c:crossAx val="150108795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4.0'!$AA$2</c:f>
          <c:strCache>
            <c:ptCount val="1"/>
            <c:pt idx="0">
              <c:v>Forecasts and 95.0% confidence limits for means and forecasts
Model 4.0 for Y    (3 variables, no constant, n=245)</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'Model 4.0'!$CG$34:$CG$38</c:f>
                <c:numCache>
                  <c:formatCode>General</c:formatCode>
                  <c:ptCount val="5"/>
                  <c:pt idx="0">
                    <c:v>35.189991237951091</c:v>
                  </c:pt>
                  <c:pt idx="1">
                    <c:v>34.943096893495813</c:v>
                  </c:pt>
                  <c:pt idx="2">
                    <c:v>34.91040670123671</c:v>
                  </c:pt>
                  <c:pt idx="3">
                    <c:v>35.044603364753968</c:v>
                  </c:pt>
                  <c:pt idx="4">
                    <c:v>35.150440515106517</c:v>
                  </c:pt>
                </c:numCache>
              </c:numRef>
            </c:plus>
            <c:minus>
              <c:numRef>
                <c:f>'Model 4.0'!$CG$34:$CG$38</c:f>
                <c:numCache>
                  <c:formatCode>General</c:formatCode>
                  <c:ptCount val="5"/>
                  <c:pt idx="0">
                    <c:v>35.189991237951091</c:v>
                  </c:pt>
                  <c:pt idx="1">
                    <c:v>34.943096893495813</c:v>
                  </c:pt>
                  <c:pt idx="2">
                    <c:v>34.91040670123671</c:v>
                  </c:pt>
                  <c:pt idx="3">
                    <c:v>35.044603364753968</c:v>
                  </c:pt>
                  <c:pt idx="4">
                    <c:v>35.150440515106517</c:v>
                  </c:pt>
                </c:numCache>
              </c:numRef>
            </c:minus>
          </c:errBars>
          <c:cat>
            <c:numRef>
              <c:f>'Model 4.0'!$A$34:$A$38</c:f>
              <c:numCache>
                <c:formatCode>0</c:formatCode>
                <c:ptCount val="5"/>
                <c:pt idx="0">
                  <c:v>246</c:v>
                </c:pt>
                <c:pt idx="1">
                  <c:v>247</c:v>
                </c:pt>
                <c:pt idx="2">
                  <c:v>248</c:v>
                </c:pt>
                <c:pt idx="3">
                  <c:v>249</c:v>
                </c:pt>
                <c:pt idx="4">
                  <c:v>250</c:v>
                </c:pt>
              </c:numCache>
            </c:numRef>
          </c:cat>
          <c:val>
            <c:numRef>
              <c:f>'Model 4.0'!$B$34:$B$38</c:f>
              <c:numCache>
                <c:formatCode>0.000</c:formatCode>
                <c:ptCount val="5"/>
                <c:pt idx="0">
                  <c:v>175.20387565683458</c:v>
                </c:pt>
                <c:pt idx="1">
                  <c:v>161.87164023401854</c:v>
                </c:pt>
                <c:pt idx="2">
                  <c:v>161.47804768924331</c:v>
                </c:pt>
                <c:pt idx="3">
                  <c:v>158.5791430169414</c:v>
                </c:pt>
                <c:pt idx="4">
                  <c:v>130.18002942722399</c:v>
                </c:pt>
              </c:numCache>
            </c:numRef>
          </c:val>
          <c:smooth val="0"/>
          <c:extLst>
            <c:ext xmlns:c16="http://schemas.microsoft.com/office/drawing/2014/chart" uri="{C3380CC4-5D6E-409C-BE32-E72D297353CC}">
              <c16:uniqueId val="{00000000-3B28-45A8-9D82-C2E453F04D35}"/>
            </c:ext>
          </c:extLst>
        </c:ser>
        <c:ser>
          <c:idx val="1"/>
          <c:order val="1"/>
          <c:tx>
            <c:strRef>
              <c:f>'Model 4.0'!$H$33</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'Model 4.0'!$A$34:$A$38</c:f>
              <c:numCache>
                <c:formatCode>0</c:formatCode>
                <c:ptCount val="5"/>
                <c:pt idx="0">
                  <c:v>246</c:v>
                </c:pt>
                <c:pt idx="1">
                  <c:v>247</c:v>
                </c:pt>
                <c:pt idx="2">
                  <c:v>248</c:v>
                </c:pt>
                <c:pt idx="3">
                  <c:v>249</c:v>
                </c:pt>
                <c:pt idx="4">
                  <c:v>250</c:v>
                </c:pt>
              </c:numCache>
            </c:numRef>
          </c:cat>
          <c:val>
            <c:numRef>
              <c:f>'Model 4.0'!$H$34:$H$38</c:f>
              <c:numCache>
                <c:formatCode>0.000</c:formatCode>
                <c:ptCount val="5"/>
                <c:pt idx="0">
                  <c:v>180.19182390141049</c:v>
                </c:pt>
                <c:pt idx="1">
                  <c:v>164.62194292131139</c:v>
                </c:pt>
                <c:pt idx="2">
                  <c:v>163.77601209480898</c:v>
                </c:pt>
                <c:pt idx="3">
                  <c:v>162.40907374169586</c:v>
                </c:pt>
                <c:pt idx="4">
                  <c:v>134.8808392265602</c:v>
                </c:pt>
              </c:numCache>
            </c:numRef>
          </c:val>
          <c:smooth val="0"/>
          <c:extLst>
            <c:ext xmlns:c16="http://schemas.microsoft.com/office/drawing/2014/chart" uri="{C3380CC4-5D6E-409C-BE32-E72D297353CC}">
              <c16:uniqueId val="{00000001-3B28-45A8-9D82-C2E453F04D35}"/>
            </c:ext>
          </c:extLst>
        </c:ser>
        <c:ser>
          <c:idx val="2"/>
          <c:order val="2"/>
          <c:tx>
            <c:strRef>
              <c:f>'Model 4.0'!$G$33</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'Model 4.0'!$A$34:$A$38</c:f>
              <c:numCache>
                <c:formatCode>0</c:formatCode>
                <c:ptCount val="5"/>
                <c:pt idx="0">
                  <c:v>246</c:v>
                </c:pt>
                <c:pt idx="1">
                  <c:v>247</c:v>
                </c:pt>
                <c:pt idx="2">
                  <c:v>248</c:v>
                </c:pt>
                <c:pt idx="3">
                  <c:v>249</c:v>
                </c:pt>
                <c:pt idx="4">
                  <c:v>250</c:v>
                </c:pt>
              </c:numCache>
            </c:numRef>
          </c:cat>
          <c:val>
            <c:numRef>
              <c:f>'Model 4.0'!$G$34:$G$38</c:f>
              <c:numCache>
                <c:formatCode>0.000</c:formatCode>
                <c:ptCount val="5"/>
                <c:pt idx="0">
                  <c:v>170.21592741225868</c:v>
                </c:pt>
                <c:pt idx="1">
                  <c:v>159.1213375467257</c:v>
                </c:pt>
                <c:pt idx="2">
                  <c:v>159.18008328367765</c:v>
                </c:pt>
                <c:pt idx="3">
                  <c:v>154.74921229218694</c:v>
                </c:pt>
                <c:pt idx="4">
                  <c:v>125.47921962788779</c:v>
                </c:pt>
              </c:numCache>
            </c:numRef>
          </c:val>
          <c:smooth val="0"/>
          <c:extLst>
            <c:ext xmlns:c16="http://schemas.microsoft.com/office/drawing/2014/chart" uri="{C3380CC4-5D6E-409C-BE32-E72D297353CC}">
              <c16:uniqueId val="{00000002-3B28-45A8-9D82-C2E453F04D35}"/>
            </c:ext>
          </c:extLst>
        </c:ser>
        <c:dLbls>
          <c:showLegendKey val="0"/>
          <c:showVal val="0"/>
          <c:showCatName val="0"/>
          <c:showSerName val="0"/>
          <c:showPercent val="0"/>
          <c:showBubbleSize val="0"/>
        </c:dLbls>
        <c:marker val="1"/>
        <c:smooth val="0"/>
        <c:axId val="1492740416"/>
        <c:axId val="1492739584"/>
      </c:lineChart>
      <c:catAx>
        <c:axId val="1492740416"/>
        <c:scaling>
          <c:orientation val="minMax"/>
        </c:scaling>
        <c:delete val="0"/>
        <c:axPos val="b"/>
        <c:numFmt formatCode="0" sourceLinked="1"/>
        <c:majorTickMark val="out"/>
        <c:minorTickMark val="none"/>
        <c:tickLblPos val="nextTo"/>
        <c:crossAx val="1492739584"/>
        <c:crossesAt val="80"/>
        <c:auto val="1"/>
        <c:lblAlgn val="ctr"/>
        <c:lblOffset val="100"/>
        <c:noMultiLvlLbl val="0"/>
      </c:catAx>
      <c:valAx>
        <c:axId val="1492739584"/>
        <c:scaling>
          <c:orientation val="minMax"/>
          <c:min val="80"/>
        </c:scaling>
        <c:delete val="0"/>
        <c:axPos val="l"/>
        <c:majorGridlines>
          <c:spPr>
            <a:ln w="3175">
              <a:solidFill>
                <a:srgbClr val="C0C0C0"/>
              </a:solidFill>
              <a:prstDash val="solid"/>
            </a:ln>
          </c:spPr>
        </c:majorGridlines>
        <c:numFmt formatCode="General" sourceLinked="0"/>
        <c:majorTickMark val="out"/>
        <c:minorTickMark val="none"/>
        <c:tickLblPos val="nextTo"/>
        <c:crossAx val="149274041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4.0'!$AA$3</c:f>
          <c:strCache>
            <c:ptCount val="1"/>
            <c:pt idx="0">
              <c:v>Actual and Predicted -vs- Observation # with 95.0% confidence limits
Model 4.0 for Y    (3 variables, no constant, n=245)</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5E53-4077-BFAE-0E202901CC82}"/>
            </c:ext>
          </c:extLst>
        </c:ser>
        <c:ser>
          <c:idx val="1"/>
          <c:order val="1"/>
          <c:tx>
            <c:v>Predicted</c:v>
          </c:tx>
          <c:spPr>
            <a:ln w="25400">
              <a:noFill/>
            </a:ln>
          </c:spPr>
          <c:marker>
            <c:symbol val="circle"/>
            <c:size val="5"/>
            <c:spPr>
              <a:noFill/>
              <a:ln w="9525">
                <a:solidFill>
                  <a:srgbClr val="FF0000"/>
                </a:solidFill>
                <a:prstDash val="solid"/>
              </a:ln>
            </c:spPr>
          </c:marker>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139.49142413705295</c:v>
              </c:pt>
              <c:pt idx="1">
                <c:v>159.40115530608966</c:v>
              </c:pt>
              <c:pt idx="2">
                <c:v>127.35271490611535</c:v>
              </c:pt>
              <c:pt idx="3">
                <c:v>150.27475392466448</c:v>
              </c:pt>
              <c:pt idx="4">
                <c:v>155.86060288477293</c:v>
              </c:pt>
              <c:pt idx="5">
                <c:v>127.5730012451284</c:v>
              </c:pt>
              <c:pt idx="6">
                <c:v>172.60840478449254</c:v>
              </c:pt>
              <c:pt idx="7">
                <c:v>155.8465396565712</c:v>
              </c:pt>
              <c:pt idx="8">
                <c:v>216.86683402592337</c:v>
              </c:pt>
              <c:pt idx="9">
                <c:v>160.9412684520434</c:v>
              </c:pt>
              <c:pt idx="10">
                <c:v>181.82005103923757</c:v>
              </c:pt>
              <c:pt idx="11">
                <c:v>143.63664878051549</c:v>
              </c:pt>
              <c:pt idx="12">
                <c:v>168.95641678545027</c:v>
              </c:pt>
              <c:pt idx="13">
                <c:v>166.96474381816736</c:v>
              </c:pt>
              <c:pt idx="14">
                <c:v>183.83558952026425</c:v>
              </c:pt>
              <c:pt idx="15">
                <c:v>130.31478580969198</c:v>
              </c:pt>
              <c:pt idx="16">
                <c:v>162.82944488309678</c:v>
              </c:pt>
              <c:pt idx="17">
                <c:v>141.02458330407438</c:v>
              </c:pt>
              <c:pt idx="18">
                <c:v>157.56766388145616</c:v>
              </c:pt>
              <c:pt idx="19">
                <c:v>121.86348740129398</c:v>
              </c:pt>
              <c:pt idx="20">
                <c:v>180.66313891865556</c:v>
              </c:pt>
              <c:pt idx="21">
                <c:v>236.83018876646886</c:v>
              </c:pt>
              <c:pt idx="22">
                <c:v>209.80807131550677</c:v>
              </c:pt>
              <c:pt idx="23">
                <c:v>137.00061559129043</c:v>
              </c:pt>
              <c:pt idx="24">
                <c:v>89.741825248764854</c:v>
              </c:pt>
              <c:pt idx="25">
                <c:v>144.17759099497425</c:v>
              </c:pt>
              <c:pt idx="26">
                <c:v>170.09921476293226</c:v>
              </c:pt>
              <c:pt idx="27">
                <c:v>148.57188136268923</c:v>
              </c:pt>
              <c:pt idx="28">
                <c:v>158.02661803528002</c:v>
              </c:pt>
              <c:pt idx="29">
                <c:v>179.94712908418504</c:v>
              </c:pt>
              <c:pt idx="30">
                <c:v>108.15105453005317</c:v>
              </c:pt>
              <c:pt idx="31">
                <c:v>180.88254455054383</c:v>
              </c:pt>
              <c:pt idx="32">
                <c:v>168.24201309489214</c:v>
              </c:pt>
              <c:pt idx="33">
                <c:v>141.66915186765073</c:v>
              </c:pt>
              <c:pt idx="34">
                <c:v>189.90500904217708</c:v>
              </c:pt>
              <c:pt idx="35">
                <c:v>137.88905092439839</c:v>
              </c:pt>
              <c:pt idx="36">
                <c:v>141.86140971566113</c:v>
              </c:pt>
              <c:pt idx="37">
                <c:v>167.49366291186107</c:v>
              </c:pt>
              <c:pt idx="38">
                <c:v>167.66296141070157</c:v>
              </c:pt>
              <c:pt idx="39">
                <c:v>178.63263104485321</c:v>
              </c:pt>
              <c:pt idx="40">
                <c:v>153.43280529994797</c:v>
              </c:pt>
              <c:pt idx="41">
                <c:v>177.47276626222254</c:v>
              </c:pt>
              <c:pt idx="42">
                <c:v>148.16256853090161</c:v>
              </c:pt>
              <c:pt idx="43">
                <c:v>148.76429448103681</c:v>
              </c:pt>
              <c:pt idx="44">
                <c:v>134.26356417043615</c:v>
              </c:pt>
              <c:pt idx="45">
                <c:v>234.20167756622777</c:v>
              </c:pt>
              <c:pt idx="46">
                <c:v>139.05514424917374</c:v>
              </c:pt>
              <c:pt idx="47">
                <c:v>163.1889356650619</c:v>
              </c:pt>
              <c:pt idx="48">
                <c:v>150.19677357095128</c:v>
              </c:pt>
              <c:pt idx="49">
                <c:v>184.15267804235066</c:v>
              </c:pt>
              <c:pt idx="50">
                <c:v>168.63576091000456</c:v>
              </c:pt>
              <c:pt idx="51">
                <c:v>167.33105876617671</c:v>
              </c:pt>
              <c:pt idx="52">
                <c:v>147.96599243529516</c:v>
              </c:pt>
              <c:pt idx="53">
                <c:v>177.50079475322514</c:v>
              </c:pt>
              <c:pt idx="54">
                <c:v>176.79337049904845</c:v>
              </c:pt>
              <c:pt idx="55">
                <c:v>146.40615129540737</c:v>
              </c:pt>
              <c:pt idx="56">
                <c:v>170.39660074853373</c:v>
              </c:pt>
              <c:pt idx="57">
                <c:v>174.04210057965525</c:v>
              </c:pt>
              <c:pt idx="58">
                <c:v>172.34587145593792</c:v>
              </c:pt>
              <c:pt idx="59">
                <c:v>55.993100967648978</c:v>
              </c:pt>
              <c:pt idx="60">
                <c:v>156.35916829680207</c:v>
              </c:pt>
              <c:pt idx="61">
                <c:v>202.97752759556107</c:v>
              </c:pt>
              <c:pt idx="62">
                <c:v>168.28914849848016</c:v>
              </c:pt>
              <c:pt idx="63">
                <c:v>157.96066080233186</c:v>
              </c:pt>
              <c:pt idx="64">
                <c:v>115.2575737254065</c:v>
              </c:pt>
              <c:pt idx="65">
                <c:v>139.83136765287031</c:v>
              </c:pt>
              <c:pt idx="66">
                <c:v>131.73880913220069</c:v>
              </c:pt>
              <c:pt idx="67">
                <c:v>149.69140945032703</c:v>
              </c:pt>
              <c:pt idx="68">
                <c:v>155.89649151928177</c:v>
              </c:pt>
              <c:pt idx="69">
                <c:v>143.08903767034971</c:v>
              </c:pt>
              <c:pt idx="70">
                <c:v>162.21556599930847</c:v>
              </c:pt>
              <c:pt idx="71">
                <c:v>116.13724275043432</c:v>
              </c:pt>
              <c:pt idx="72">
                <c:v>146.72636681729068</c:v>
              </c:pt>
              <c:pt idx="73">
                <c:v>163.70970953202419</c:v>
              </c:pt>
              <c:pt idx="74">
                <c:v>179.3224183274308</c:v>
              </c:pt>
              <c:pt idx="75">
                <c:v>178.78576890311899</c:v>
              </c:pt>
              <c:pt idx="76">
                <c:v>145.36666912636861</c:v>
              </c:pt>
              <c:pt idx="77">
                <c:v>129.71186861175764</c:v>
              </c:pt>
              <c:pt idx="78">
                <c:v>94.035771537496345</c:v>
              </c:pt>
              <c:pt idx="79">
                <c:v>181.05554021563168</c:v>
              </c:pt>
              <c:pt idx="80">
                <c:v>196.61131771194633</c:v>
              </c:pt>
              <c:pt idx="81">
                <c:v>151.30921786676876</c:v>
              </c:pt>
              <c:pt idx="82">
                <c:v>182.4852283038727</c:v>
              </c:pt>
              <c:pt idx="83">
                <c:v>190.93145757043797</c:v>
              </c:pt>
              <c:pt idx="84">
                <c:v>172.63170013178589</c:v>
              </c:pt>
              <c:pt idx="85">
                <c:v>151.62185832837108</c:v>
              </c:pt>
              <c:pt idx="86">
                <c:v>137.19807239402166</c:v>
              </c:pt>
              <c:pt idx="87">
                <c:v>195.71057417484815</c:v>
              </c:pt>
              <c:pt idx="88">
                <c:v>152.58780820418073</c:v>
              </c:pt>
              <c:pt idx="89">
                <c:v>161.94176044422557</c:v>
              </c:pt>
              <c:pt idx="90">
                <c:v>137.89735142146696</c:v>
              </c:pt>
              <c:pt idx="91">
                <c:v>185.41482265596264</c:v>
              </c:pt>
              <c:pt idx="92">
                <c:v>111.90604779686433</c:v>
              </c:pt>
              <c:pt idx="93">
                <c:v>173.13750460597254</c:v>
              </c:pt>
              <c:pt idx="94">
                <c:v>142.90091734214903</c:v>
              </c:pt>
              <c:pt idx="95">
                <c:v>167.07651539401635</c:v>
              </c:pt>
              <c:pt idx="96">
                <c:v>119.57370301162197</c:v>
              </c:pt>
              <c:pt idx="97">
                <c:v>166.29364855206182</c:v>
              </c:pt>
              <c:pt idx="98">
                <c:v>187.34586715790624</c:v>
              </c:pt>
              <c:pt idx="99">
                <c:v>156.08830901372977</c:v>
              </c:pt>
              <c:pt idx="100">
                <c:v>161.23433619004885</c:v>
              </c:pt>
              <c:pt idx="101">
                <c:v>183.60418622506006</c:v>
              </c:pt>
              <c:pt idx="102">
                <c:v>162.91424940285424</c:v>
              </c:pt>
              <c:pt idx="103">
                <c:v>154.99574798218356</c:v>
              </c:pt>
              <c:pt idx="104">
                <c:v>190.42239628356637</c:v>
              </c:pt>
              <c:pt idx="105">
                <c:v>182.61243508350887</c:v>
              </c:pt>
              <c:pt idx="106">
                <c:v>162.45868187460337</c:v>
              </c:pt>
              <c:pt idx="107">
                <c:v>154.11103527277209</c:v>
              </c:pt>
              <c:pt idx="108">
                <c:v>236.99654099329882</c:v>
              </c:pt>
              <c:pt idx="109">
                <c:v>148.30547014010102</c:v>
              </c:pt>
              <c:pt idx="110">
                <c:v>161.51659751253749</c:v>
              </c:pt>
              <c:pt idx="111">
                <c:v>164.20426723713166</c:v>
              </c:pt>
              <c:pt idx="112">
                <c:v>139.59533556939576</c:v>
              </c:pt>
              <c:pt idx="113">
                <c:v>143.35943114241047</c:v>
              </c:pt>
              <c:pt idx="114">
                <c:v>145.00063926158447</c:v>
              </c:pt>
              <c:pt idx="115">
                <c:v>146.88809025585024</c:v>
              </c:pt>
              <c:pt idx="116">
                <c:v>137.70700386800519</c:v>
              </c:pt>
              <c:pt idx="117">
                <c:v>176.16139522268759</c:v>
              </c:pt>
              <c:pt idx="118">
                <c:v>191.41029498853305</c:v>
              </c:pt>
              <c:pt idx="119">
                <c:v>165.15702820182625</c:v>
              </c:pt>
              <c:pt idx="120">
                <c:v>175.26525501641063</c:v>
              </c:pt>
              <c:pt idx="121">
                <c:v>182.48403705607359</c:v>
              </c:pt>
              <c:pt idx="122">
                <c:v>186.33025050261125</c:v>
              </c:pt>
              <c:pt idx="123">
                <c:v>160.42892489503777</c:v>
              </c:pt>
              <c:pt idx="124">
                <c:v>141.18511549483483</c:v>
              </c:pt>
              <c:pt idx="125">
                <c:v>85.894037505802018</c:v>
              </c:pt>
              <c:pt idx="126">
                <c:v>139.85432700204018</c:v>
              </c:pt>
              <c:pt idx="127">
                <c:v>181.66616228673507</c:v>
              </c:pt>
              <c:pt idx="128">
                <c:v>148.4568275167062</c:v>
              </c:pt>
              <c:pt idx="129">
                <c:v>147.02713942846515</c:v>
              </c:pt>
              <c:pt idx="130">
                <c:v>160.15067127947077</c:v>
              </c:pt>
              <c:pt idx="131">
                <c:v>151.57901571492997</c:v>
              </c:pt>
              <c:pt idx="132">
                <c:v>188.43842818945245</c:v>
              </c:pt>
              <c:pt idx="133">
                <c:v>178.0985129964387</c:v>
              </c:pt>
              <c:pt idx="134">
                <c:v>158.3242891041067</c:v>
              </c:pt>
              <c:pt idx="135">
                <c:v>164.47393527240484</c:v>
              </c:pt>
              <c:pt idx="136">
                <c:v>149.20352064092663</c:v>
              </c:pt>
              <c:pt idx="137">
                <c:v>173.85159775585632</c:v>
              </c:pt>
              <c:pt idx="138">
                <c:v>131.27556218822994</c:v>
              </c:pt>
              <c:pt idx="139">
                <c:v>151.36627897874877</c:v>
              </c:pt>
              <c:pt idx="140">
                <c:v>155.3009941112912</c:v>
              </c:pt>
              <c:pt idx="141">
                <c:v>144.39061281438069</c:v>
              </c:pt>
              <c:pt idx="142">
                <c:v>159.59015634141514</c:v>
              </c:pt>
              <c:pt idx="143">
                <c:v>181.31838408486061</c:v>
              </c:pt>
              <c:pt idx="144">
                <c:v>165.47442726458701</c:v>
              </c:pt>
              <c:pt idx="145">
                <c:v>129.43405534975307</c:v>
              </c:pt>
              <c:pt idx="146">
                <c:v>155.99595489114051</c:v>
              </c:pt>
              <c:pt idx="147">
                <c:v>137.81197673525909</c:v>
              </c:pt>
              <c:pt idx="148">
                <c:v>109.98715622857381</c:v>
              </c:pt>
              <c:pt idx="149">
                <c:v>134.58362442198228</c:v>
              </c:pt>
              <c:pt idx="150">
                <c:v>168.08101509312019</c:v>
              </c:pt>
              <c:pt idx="151">
                <c:v>138.27196686654491</c:v>
              </c:pt>
              <c:pt idx="152">
                <c:v>169.11444305776251</c:v>
              </c:pt>
              <c:pt idx="153">
                <c:v>145.57183080226883</c:v>
              </c:pt>
              <c:pt idx="154">
                <c:v>145.53715887300828</c:v>
              </c:pt>
              <c:pt idx="155">
                <c:v>157.21171499540119</c:v>
              </c:pt>
              <c:pt idx="156">
                <c:v>150.03815167473948</c:v>
              </c:pt>
              <c:pt idx="157">
                <c:v>179.01688711509792</c:v>
              </c:pt>
              <c:pt idx="158">
                <c:v>145.48257822202734</c:v>
              </c:pt>
              <c:pt idx="159">
                <c:v>147.07310904170316</c:v>
              </c:pt>
              <c:pt idx="160">
                <c:v>179.04150352307846</c:v>
              </c:pt>
              <c:pt idx="161">
                <c:v>141.30149040150508</c:v>
              </c:pt>
              <c:pt idx="162">
                <c:v>148.47520899250395</c:v>
              </c:pt>
              <c:pt idx="163">
                <c:v>144.78821306607762</c:v>
              </c:pt>
              <c:pt idx="164">
                <c:v>152.23216985880009</c:v>
              </c:pt>
              <c:pt idx="165">
                <c:v>145.16282851115557</c:v>
              </c:pt>
              <c:pt idx="166">
                <c:v>184.65418972639043</c:v>
              </c:pt>
              <c:pt idx="167">
                <c:v>146.52593828509973</c:v>
              </c:pt>
              <c:pt idx="168">
                <c:v>144.66191245101538</c:v>
              </c:pt>
              <c:pt idx="169">
                <c:v>176.82434526206168</c:v>
              </c:pt>
              <c:pt idx="170">
                <c:v>166.12626034776997</c:v>
              </c:pt>
              <c:pt idx="171">
                <c:v>162.12336714705637</c:v>
              </c:pt>
              <c:pt idx="172">
                <c:v>201.43637847214535</c:v>
              </c:pt>
              <c:pt idx="173">
                <c:v>170.50126307511329</c:v>
              </c:pt>
              <c:pt idx="174">
                <c:v>247.37394457469571</c:v>
              </c:pt>
              <c:pt idx="175">
                <c:v>184.83207380552471</c:v>
              </c:pt>
              <c:pt idx="176">
                <c:v>181.28355688526287</c:v>
              </c:pt>
              <c:pt idx="177">
                <c:v>148.21296074717458</c:v>
              </c:pt>
              <c:pt idx="178">
                <c:v>156.4162294087821</c:v>
              </c:pt>
              <c:pt idx="179">
                <c:v>206.13263269883396</c:v>
              </c:pt>
              <c:pt idx="180">
                <c:v>176.55038443664159</c:v>
              </c:pt>
              <c:pt idx="181">
                <c:v>189.16304267162781</c:v>
              </c:pt>
              <c:pt idx="182">
                <c:v>137.30674242752289</c:v>
              </c:pt>
              <c:pt idx="183">
                <c:v>167.58898876391004</c:v>
              </c:pt>
              <c:pt idx="184">
                <c:v>150.57229518060313</c:v>
              </c:pt>
              <c:pt idx="185">
                <c:v>137.79964307381971</c:v>
              </c:pt>
              <c:pt idx="186">
                <c:v>180.26450268949668</c:v>
              </c:pt>
              <c:pt idx="187">
                <c:v>150.44032979980855</c:v>
              </c:pt>
              <c:pt idx="188">
                <c:v>131.51482562694031</c:v>
              </c:pt>
              <c:pt idx="189">
                <c:v>196.33707180330103</c:v>
              </c:pt>
              <c:pt idx="190">
                <c:v>155.17631870755238</c:v>
              </c:pt>
              <c:pt idx="191">
                <c:v>195.62499330340484</c:v>
              </c:pt>
              <c:pt idx="192">
                <c:v>143.71181267510616</c:v>
              </c:pt>
              <c:pt idx="193">
                <c:v>122.7775687298063</c:v>
              </c:pt>
              <c:pt idx="194">
                <c:v>210.05459927382375</c:v>
              </c:pt>
              <c:pt idx="195">
                <c:v>153.85677698383691</c:v>
              </c:pt>
              <c:pt idx="196">
                <c:v>154.79829117945235</c:v>
              </c:pt>
              <c:pt idx="197">
                <c:v>185.49192230255105</c:v>
              </c:pt>
              <c:pt idx="198">
                <c:v>148.12743079062952</c:v>
              </c:pt>
              <c:pt idx="199">
                <c:v>148.20525587400556</c:v>
              </c:pt>
              <c:pt idx="200">
                <c:v>155.16993489507055</c:v>
              </c:pt>
              <c:pt idx="201">
                <c:v>177.13269293351712</c:v>
              </c:pt>
              <c:pt idx="202">
                <c:v>177.63614675959272</c:v>
              </c:pt>
              <c:pt idx="203">
                <c:v>180.41573025321378</c:v>
              </c:pt>
              <c:pt idx="204">
                <c:v>179.68162402617071</c:v>
              </c:pt>
              <c:pt idx="205">
                <c:v>158.87562283796899</c:v>
              </c:pt>
              <c:pt idx="206">
                <c:v>165.11922927276879</c:v>
              </c:pt>
              <c:pt idx="207">
                <c:v>197.53013218416794</c:v>
              </c:pt>
              <c:pt idx="208">
                <c:v>169.89064100400992</c:v>
              </c:pt>
              <c:pt idx="209">
                <c:v>130.61157617139389</c:v>
              </c:pt>
              <c:pt idx="210">
                <c:v>153.20465881742876</c:v>
              </c:pt>
              <c:pt idx="211">
                <c:v>121.62052679633626</c:v>
              </c:pt>
              <c:pt idx="212">
                <c:v>170.40402053847754</c:v>
              </c:pt>
              <c:pt idx="213">
                <c:v>152.39376348447161</c:v>
              </c:pt>
              <c:pt idx="214">
                <c:v>126.07588598295295</c:v>
              </c:pt>
              <c:pt idx="215">
                <c:v>146.03510320368872</c:v>
              </c:pt>
              <c:pt idx="216">
                <c:v>168.06782618200515</c:v>
              </c:pt>
              <c:pt idx="217">
                <c:v>156.62480316770444</c:v>
              </c:pt>
              <c:pt idx="218">
                <c:v>162.77059689941808</c:v>
              </c:pt>
              <c:pt idx="219">
                <c:v>178.76989334576942</c:v>
              </c:pt>
              <c:pt idx="220">
                <c:v>193.86937787704557</c:v>
              </c:pt>
              <c:pt idx="221">
                <c:v>191.44054431475865</c:v>
              </c:pt>
              <c:pt idx="222">
                <c:v>114.58513194116469</c:v>
              </c:pt>
              <c:pt idx="223">
                <c:v>137.06703863525013</c:v>
              </c:pt>
              <c:pt idx="224">
                <c:v>143.30190421941896</c:v>
              </c:pt>
              <c:pt idx="225">
                <c:v>76.237059971872497</c:v>
              </c:pt>
              <c:pt idx="226">
                <c:v>137.41422121322498</c:v>
              </c:pt>
              <c:pt idx="227">
                <c:v>155.36635572033981</c:v>
              </c:pt>
              <c:pt idx="228">
                <c:v>181.05494459173212</c:v>
              </c:pt>
              <c:pt idx="229">
                <c:v>112.94418344776679</c:v>
              </c:pt>
              <c:pt idx="230">
                <c:v>132.059024654084</c:v>
              </c:pt>
              <c:pt idx="231">
                <c:v>169.12199266059434</c:v>
              </c:pt>
              <c:pt idx="232">
                <c:v>193.78961704167176</c:v>
              </c:pt>
              <c:pt idx="233">
                <c:v>171.69478926699171</c:v>
              </c:pt>
              <c:pt idx="234">
                <c:v>156.82954994749144</c:v>
              </c:pt>
              <c:pt idx="235">
                <c:v>127.68523863198892</c:v>
              </c:pt>
              <c:pt idx="236">
                <c:v>182.51961514990808</c:v>
              </c:pt>
              <c:pt idx="237">
                <c:v>162.68313119087526</c:v>
              </c:pt>
              <c:pt idx="238">
                <c:v>181.96354827233654</c:v>
              </c:pt>
              <c:pt idx="239">
                <c:v>169.92890574407892</c:v>
              </c:pt>
              <c:pt idx="240">
                <c:v>149.75382478736503</c:v>
              </c:pt>
              <c:pt idx="241">
                <c:v>154.04580347661152</c:v>
              </c:pt>
              <c:pt idx="242">
                <c:v>176.62407200020792</c:v>
              </c:pt>
              <c:pt idx="243">
                <c:v>132.53845769607864</c:v>
              </c:pt>
              <c:pt idx="244">
                <c:v>174.00621194514642</c:v>
              </c:pt>
            </c:numLit>
          </c:yVal>
          <c:smooth val="0"/>
          <c:extLst>
            <c:ext xmlns:c16="http://schemas.microsoft.com/office/drawing/2014/chart" uri="{C3380CC4-5D6E-409C-BE32-E72D297353CC}">
              <c16:uniqueId val="{00000001-5E53-4077-BFAE-0E202901CC82}"/>
            </c:ext>
          </c:extLst>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'Model 4.0'!$CG$34:$CG$38</c:f>
                <c:numCache>
                  <c:formatCode>General</c:formatCode>
                  <c:ptCount val="5"/>
                  <c:pt idx="0">
                    <c:v>35.189991237951091</c:v>
                  </c:pt>
                  <c:pt idx="1">
                    <c:v>34.943096893495813</c:v>
                  </c:pt>
                  <c:pt idx="2">
                    <c:v>34.91040670123671</c:v>
                  </c:pt>
                  <c:pt idx="3">
                    <c:v>35.044603364753968</c:v>
                  </c:pt>
                  <c:pt idx="4">
                    <c:v>35.150440515106517</c:v>
                  </c:pt>
                </c:numCache>
              </c:numRef>
            </c:plus>
            <c:minus>
              <c:numRef>
                <c:f>'Model 4.0'!$CG$34:$CG$38</c:f>
                <c:numCache>
                  <c:formatCode>General</c:formatCode>
                  <c:ptCount val="5"/>
                  <c:pt idx="0">
                    <c:v>35.189991237951091</c:v>
                  </c:pt>
                  <c:pt idx="1">
                    <c:v>34.943096893495813</c:v>
                  </c:pt>
                  <c:pt idx="2">
                    <c:v>34.91040670123671</c:v>
                  </c:pt>
                  <c:pt idx="3">
                    <c:v>35.044603364753968</c:v>
                  </c:pt>
                  <c:pt idx="4">
                    <c:v>35.150440515106517</c:v>
                  </c:pt>
                </c:numCache>
              </c:numRef>
            </c:minus>
          </c:errBars>
          <c:xVal>
            <c:numRef>
              <c:f>'Model 4.0'!$A$34:$A$38</c:f>
              <c:numCache>
                <c:formatCode>0</c:formatCode>
                <c:ptCount val="5"/>
                <c:pt idx="0">
                  <c:v>246</c:v>
                </c:pt>
                <c:pt idx="1">
                  <c:v>247</c:v>
                </c:pt>
                <c:pt idx="2">
                  <c:v>248</c:v>
                </c:pt>
                <c:pt idx="3">
                  <c:v>249</c:v>
                </c:pt>
                <c:pt idx="4">
                  <c:v>250</c:v>
                </c:pt>
              </c:numCache>
            </c:numRef>
          </c:xVal>
          <c:yVal>
            <c:numRef>
              <c:f>'Model 4.0'!$B$34:$B$38</c:f>
              <c:numCache>
                <c:formatCode>0.000</c:formatCode>
                <c:ptCount val="5"/>
                <c:pt idx="0">
                  <c:v>175.20387565683458</c:v>
                </c:pt>
                <c:pt idx="1">
                  <c:v>161.87164023401854</c:v>
                </c:pt>
                <c:pt idx="2">
                  <c:v>161.47804768924331</c:v>
                </c:pt>
                <c:pt idx="3">
                  <c:v>158.5791430169414</c:v>
                </c:pt>
                <c:pt idx="4">
                  <c:v>130.18002942722399</c:v>
                </c:pt>
              </c:numCache>
            </c:numRef>
          </c:yVal>
          <c:smooth val="0"/>
          <c:extLst>
            <c:ext xmlns:c16="http://schemas.microsoft.com/office/drawing/2014/chart" uri="{C3380CC4-5D6E-409C-BE32-E72D297353CC}">
              <c16:uniqueId val="{00000002-5E53-4077-BFAE-0E202901CC82}"/>
            </c:ext>
          </c:extLst>
        </c:ser>
        <c:dLbls>
          <c:showLegendKey val="0"/>
          <c:showVal val="0"/>
          <c:showCatName val="0"/>
          <c:showSerName val="0"/>
          <c:showPercent val="0"/>
          <c:showBubbleSize val="0"/>
        </c:dLbls>
        <c:axId val="1492741248"/>
        <c:axId val="1492737920"/>
      </c:scatterChart>
      <c:valAx>
        <c:axId val="1492741248"/>
        <c:scaling>
          <c:orientation val="minMax"/>
        </c:scaling>
        <c:delete val="0"/>
        <c:axPos val="b"/>
        <c:numFmt formatCode="General" sourceLinked="1"/>
        <c:majorTickMark val="out"/>
        <c:minorTickMark val="none"/>
        <c:tickLblPos val="nextTo"/>
        <c:crossAx val="1492737920"/>
        <c:crossesAt val="50"/>
        <c:crossBetween val="midCat"/>
      </c:valAx>
      <c:valAx>
        <c:axId val="1492737920"/>
        <c:scaling>
          <c:orientation val="minMax"/>
          <c:min val="50"/>
        </c:scaling>
        <c:delete val="0"/>
        <c:axPos val="l"/>
        <c:majorGridlines>
          <c:spPr>
            <a:ln w="3175">
              <a:solidFill>
                <a:srgbClr val="C0C0C0"/>
              </a:solidFill>
              <a:prstDash val="solid"/>
            </a:ln>
          </c:spPr>
        </c:majorGridlines>
        <c:numFmt formatCode="General" sourceLinked="1"/>
        <c:majorTickMark val="out"/>
        <c:minorTickMark val="none"/>
        <c:tickLblPos val="nextTo"/>
        <c:crossAx val="1492741248"/>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Model 4.0 for Y    (3 variables, no constant, n=245)</a:t>
            </a:r>
          </a:p>
        </c:rich>
      </c:tx>
      <c:layout/>
      <c:overlay val="0"/>
    </c:title>
    <c:autoTitleDeleted val="0"/>
    <c:plotArea>
      <c:layout/>
      <c:barChart>
        <c:barDir val="col"/>
        <c:grouping val="clustered"/>
        <c:varyColors val="0"/>
        <c:ser>
          <c:idx val="0"/>
          <c:order val="0"/>
          <c:tx>
            <c:v>Actual</c:v>
          </c:tx>
          <c:spPr>
            <a:solidFill>
              <a:srgbClr val="9999FF"/>
            </a:solidFill>
            <a:ln w="3175">
              <a:solidFill>
                <a:srgbClr val="0000FF"/>
              </a:solidFill>
              <a:prstDash val="solid"/>
            </a:ln>
            <a:effectLst/>
          </c:spPr>
          <c:invertIfNegative val="0"/>
          <c:trendline>
            <c:spPr>
              <a:ln w="12700">
                <a:solidFill>
                  <a:srgbClr val="FF0000"/>
                </a:solidFill>
                <a:prstDash val="sysDash"/>
              </a:ln>
            </c:spPr>
            <c:trendlineType val="linear"/>
            <c:dispRSqr val="0"/>
            <c:dispEq val="0"/>
          </c:trendline>
          <c:cat>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cat>
          <c:val>
            <c:numLit>
              <c:formatCode>General</c:formatCode>
              <c:ptCount val="245"/>
              <c:pt idx="0">
                <c:v>18.508575862947055</c:v>
              </c:pt>
              <c:pt idx="1">
                <c:v>5.5988446939103369</c:v>
              </c:pt>
              <c:pt idx="2">
                <c:v>24.647285093884648</c:v>
              </c:pt>
              <c:pt idx="3">
                <c:v>3.7252460753355194</c:v>
              </c:pt>
              <c:pt idx="4">
                <c:v>-2.8606028847729306</c:v>
              </c:pt>
              <c:pt idx="5">
                <c:v>18.426998754871605</c:v>
              </c:pt>
              <c:pt idx="6">
                <c:v>-8.6084047844925351</c:v>
              </c:pt>
              <c:pt idx="7">
                <c:v>14.153460343428804</c:v>
              </c:pt>
              <c:pt idx="8">
                <c:v>-30.866834025923367</c:v>
              </c:pt>
              <c:pt idx="9">
                <c:v>6.0587315479565973</c:v>
              </c:pt>
              <c:pt idx="10">
                <c:v>-7.8200510392375691</c:v>
              </c:pt>
              <c:pt idx="11">
                <c:v>19.363351219484514</c:v>
              </c:pt>
              <c:pt idx="12">
                <c:v>5.0435832145497272</c:v>
              </c:pt>
              <c:pt idx="13">
                <c:v>16.035256181832636</c:v>
              </c:pt>
              <c:pt idx="14">
                <c:v>-8.83558952026425</c:v>
              </c:pt>
              <c:pt idx="15">
                <c:v>30.685214190308017</c:v>
              </c:pt>
              <c:pt idx="16">
                <c:v>-6.8294448830967838</c:v>
              </c:pt>
              <c:pt idx="17">
                <c:v>19.975416695925617</c:v>
              </c:pt>
              <c:pt idx="18">
                <c:v>8.4323361185438443</c:v>
              </c:pt>
              <c:pt idx="19">
                <c:v>19.13651259870602</c:v>
              </c:pt>
              <c:pt idx="20">
                <c:v>-20.663138918655562</c:v>
              </c:pt>
              <c:pt idx="21">
                <c:v>-59.830188766468865</c:v>
              </c:pt>
              <c:pt idx="22">
                <c:v>-19.808071315506766</c:v>
              </c:pt>
              <c:pt idx="23">
                <c:v>18.999384408709574</c:v>
              </c:pt>
              <c:pt idx="24">
                <c:v>44.258174751235146</c:v>
              </c:pt>
              <c:pt idx="25">
                <c:v>1.8224090050257473</c:v>
              </c:pt>
              <c:pt idx="26">
                <c:v>-7.0992147629322631</c:v>
              </c:pt>
              <c:pt idx="27">
                <c:v>10.428118637310774</c:v>
              </c:pt>
              <c:pt idx="28">
                <c:v>3.9733819647199766</c:v>
              </c:pt>
              <c:pt idx="29">
                <c:v>-13.947129084185036</c:v>
              </c:pt>
              <c:pt idx="30">
                <c:v>28.848945469946827</c:v>
              </c:pt>
              <c:pt idx="31">
                <c:v>-17.882544550543827</c:v>
              </c:pt>
              <c:pt idx="32">
                <c:v>-7.242013094892144</c:v>
              </c:pt>
              <c:pt idx="33">
                <c:v>16.330848132349274</c:v>
              </c:pt>
              <c:pt idx="34">
                <c:v>-21.905009042177085</c:v>
              </c:pt>
              <c:pt idx="35">
                <c:v>14.11094907560161</c:v>
              </c:pt>
              <c:pt idx="36">
                <c:v>1.1385902843388749</c:v>
              </c:pt>
              <c:pt idx="37">
                <c:v>-13.493662911861065</c:v>
              </c:pt>
              <c:pt idx="38">
                <c:v>-4.6629614107015698</c:v>
              </c:pt>
              <c:pt idx="39">
                <c:v>-7.6326310448532126</c:v>
              </c:pt>
              <c:pt idx="40">
                <c:v>-2.4328052999479723</c:v>
              </c:pt>
              <c:pt idx="41">
                <c:v>-6.4727662622225353</c:v>
              </c:pt>
              <c:pt idx="42">
                <c:v>7.8374314690983908</c:v>
              </c:pt>
              <c:pt idx="43">
                <c:v>14.235705518963186</c:v>
              </c:pt>
              <c:pt idx="44">
                <c:v>12.736435829563845</c:v>
              </c:pt>
              <c:pt idx="45">
                <c:v>-40.201677566227772</c:v>
              </c:pt>
              <c:pt idx="46">
                <c:v>11.944855750826264</c:v>
              </c:pt>
              <c:pt idx="47">
                <c:v>-3.188935665061905</c:v>
              </c:pt>
              <c:pt idx="48">
                <c:v>8.8032264290487205</c:v>
              </c:pt>
              <c:pt idx="49">
                <c:v>-11.152678042350658</c:v>
              </c:pt>
              <c:pt idx="50">
                <c:v>6.3642390899954364</c:v>
              </c:pt>
              <c:pt idx="51">
                <c:v>7.6689412338232898</c:v>
              </c:pt>
              <c:pt idx="52">
                <c:v>26.034007564704837</c:v>
              </c:pt>
              <c:pt idx="53">
                <c:v>10.499205246774864</c:v>
              </c:pt>
              <c:pt idx="54">
                <c:v>8.20662950095155</c:v>
              </c:pt>
              <c:pt idx="55">
                <c:v>17.593848704592631</c:v>
              </c:pt>
              <c:pt idx="56">
                <c:v>-7.3966007485337286</c:v>
              </c:pt>
              <c:pt idx="57">
                <c:v>1.9578994203447451</c:v>
              </c:pt>
              <c:pt idx="58">
                <c:v>-0.34587145593792457</c:v>
              </c:pt>
              <c:pt idx="59">
                <c:v>66.006899032351015</c:v>
              </c:pt>
              <c:pt idx="60">
                <c:v>11.640831703197932</c:v>
              </c:pt>
              <c:pt idx="61">
                <c:v>-31.977527595561071</c:v>
              </c:pt>
              <c:pt idx="62">
                <c:v>2.7108515015198407</c:v>
              </c:pt>
              <c:pt idx="63">
                <c:v>14.039339197668141</c:v>
              </c:pt>
              <c:pt idx="64">
                <c:v>34.742426274593498</c:v>
              </c:pt>
              <c:pt idx="65">
                <c:v>32.168632347129687</c:v>
              </c:pt>
              <c:pt idx="66">
                <c:v>12.261190867799314</c:v>
              </c:pt>
              <c:pt idx="67">
                <c:v>4.3085905496729708</c:v>
              </c:pt>
              <c:pt idx="68">
                <c:v>4.1035084807182329</c:v>
              </c:pt>
              <c:pt idx="69">
                <c:v>15.910962329650289</c:v>
              </c:pt>
              <c:pt idx="70">
                <c:v>-6.2155659993084669</c:v>
              </c:pt>
              <c:pt idx="71">
                <c:v>24.862757249565675</c:v>
              </c:pt>
              <c:pt idx="72">
                <c:v>7.2736331827093181</c:v>
              </c:pt>
              <c:pt idx="73">
                <c:v>-9.709709532024192</c:v>
              </c:pt>
              <c:pt idx="74">
                <c:v>-21.322418327430796</c:v>
              </c:pt>
              <c:pt idx="75">
                <c:v>-22.785768903118992</c:v>
              </c:pt>
              <c:pt idx="76">
                <c:v>5.6333308736313938</c:v>
              </c:pt>
              <c:pt idx="77">
                <c:v>9.2881313882423626</c:v>
              </c:pt>
              <c:pt idx="78">
                <c:v>33.964228462503655</c:v>
              </c:pt>
              <c:pt idx="79">
                <c:v>-16.05554021563168</c:v>
              </c:pt>
              <c:pt idx="80">
                <c:v>-19.611317711946327</c:v>
              </c:pt>
              <c:pt idx="81">
                <c:v>22.690782133231238</c:v>
              </c:pt>
              <c:pt idx="82">
                <c:v>-2.4852283038727023</c:v>
              </c:pt>
              <c:pt idx="83">
                <c:v>-21.931457570437971</c:v>
              </c:pt>
              <c:pt idx="84">
                <c:v>-3.631700131785891</c:v>
              </c:pt>
              <c:pt idx="85">
                <c:v>11.378141671628924</c:v>
              </c:pt>
              <c:pt idx="86">
                <c:v>15.801927605978335</c:v>
              </c:pt>
              <c:pt idx="87">
                <c:v>-21.710574174848148</c:v>
              </c:pt>
              <c:pt idx="88">
                <c:v>7.4121917958192682</c:v>
              </c:pt>
              <c:pt idx="89">
                <c:v>5.8239555774434848E-2</c:v>
              </c:pt>
              <c:pt idx="90">
                <c:v>24.102648578533035</c:v>
              </c:pt>
              <c:pt idx="91">
                <c:v>-22.414822655962638</c:v>
              </c:pt>
              <c:pt idx="92">
                <c:v>36.093952203135672</c:v>
              </c:pt>
              <c:pt idx="93">
                <c:v>-7.1375046059725378</c:v>
              </c:pt>
              <c:pt idx="94">
                <c:v>24.099082657850971</c:v>
              </c:pt>
              <c:pt idx="95">
                <c:v>10.923484605983646</c:v>
              </c:pt>
              <c:pt idx="96">
                <c:v>31.426296988378027</c:v>
              </c:pt>
              <c:pt idx="97">
                <c:v>6.7063514479381752</c:v>
              </c:pt>
              <c:pt idx="98">
                <c:v>-16.345867157906241</c:v>
              </c:pt>
              <c:pt idx="99">
                <c:v>-8.8309013729769958E-2</c:v>
              </c:pt>
              <c:pt idx="100">
                <c:v>2.7656638099511497</c:v>
              </c:pt>
              <c:pt idx="101">
                <c:v>2.3958137749399384</c:v>
              </c:pt>
              <c:pt idx="102">
                <c:v>1.0857505971457613</c:v>
              </c:pt>
              <c:pt idx="103">
                <c:v>13.004252017816441</c:v>
              </c:pt>
              <c:pt idx="104">
                <c:v>-11.422396283566371</c:v>
              </c:pt>
              <c:pt idx="105">
                <c:v>3.3875649164911295</c:v>
              </c:pt>
              <c:pt idx="106">
                <c:v>5.5413181253966286</c:v>
              </c:pt>
              <c:pt idx="107">
                <c:v>15.888964727227915</c:v>
              </c:pt>
              <c:pt idx="108">
                <c:v>-33.996540993298822</c:v>
              </c:pt>
              <c:pt idx="109">
                <c:v>21.694529859898978</c:v>
              </c:pt>
              <c:pt idx="110">
                <c:v>2.4834024874625129</c:v>
              </c:pt>
              <c:pt idx="111">
                <c:v>5.7957327628683402</c:v>
              </c:pt>
              <c:pt idx="112">
                <c:v>10.404664430604242</c:v>
              </c:pt>
              <c:pt idx="113">
                <c:v>6.6405688575895283</c:v>
              </c:pt>
              <c:pt idx="114">
                <c:v>-6.392615844674765E-4</c:v>
              </c:pt>
              <c:pt idx="115">
                <c:v>4.1119097441497559</c:v>
              </c:pt>
              <c:pt idx="116">
                <c:v>14.292996131994812</c:v>
              </c:pt>
              <c:pt idx="117">
                <c:v>-15.161395222687588</c:v>
              </c:pt>
              <c:pt idx="118">
                <c:v>-20.410294988533053</c:v>
              </c:pt>
              <c:pt idx="119">
                <c:v>-5.1570282018262503</c:v>
              </c:pt>
              <c:pt idx="120">
                <c:v>-2.2652550164106344</c:v>
              </c:pt>
              <c:pt idx="121">
                <c:v>-16.484037056073589</c:v>
              </c:pt>
              <c:pt idx="122">
                <c:v>-7.3302505026112499</c:v>
              </c:pt>
              <c:pt idx="123">
                <c:v>7.5710751049622331</c:v>
              </c:pt>
              <c:pt idx="124">
                <c:v>16.814884505165168</c:v>
              </c:pt>
              <c:pt idx="125">
                <c:v>44.105962494197982</c:v>
              </c:pt>
              <c:pt idx="126">
                <c:v>2.1456729979598208</c:v>
              </c:pt>
              <c:pt idx="127">
                <c:v>-24.666162286735073</c:v>
              </c:pt>
              <c:pt idx="128">
                <c:v>8.5431724832938016</c:v>
              </c:pt>
              <c:pt idx="129">
                <c:v>2.9728605715348522</c:v>
              </c:pt>
              <c:pt idx="130">
                <c:v>1.849328720529229</c:v>
              </c:pt>
              <c:pt idx="131">
                <c:v>3.420984285070034</c:v>
              </c:pt>
              <c:pt idx="132">
                <c:v>-20.438428189452452</c:v>
              </c:pt>
              <c:pt idx="133">
                <c:v>-18.0985129964387</c:v>
              </c:pt>
              <c:pt idx="134">
                <c:v>2.6757108958933031</c:v>
              </c:pt>
              <c:pt idx="135">
                <c:v>5.5260647275951555</c:v>
              </c:pt>
              <c:pt idx="136">
                <c:v>-2.2035206409266266</c:v>
              </c:pt>
              <c:pt idx="137">
                <c:v>-5.8515977558563179</c:v>
              </c:pt>
              <c:pt idx="138">
                <c:v>33.724437811770059</c:v>
              </c:pt>
              <c:pt idx="139">
                <c:v>16.633721021251233</c:v>
              </c:pt>
              <c:pt idx="140">
                <c:v>1.6990058887087969</c:v>
              </c:pt>
              <c:pt idx="141">
                <c:v>-2.3906128143806882</c:v>
              </c:pt>
              <c:pt idx="142">
                <c:v>-2.5901563414151383</c:v>
              </c:pt>
              <c:pt idx="143">
                <c:v>-11.318384084860611</c:v>
              </c:pt>
              <c:pt idx="144">
                <c:v>-2.4744272645870069</c:v>
              </c:pt>
              <c:pt idx="145">
                <c:v>16.565944650246934</c:v>
              </c:pt>
              <c:pt idx="146">
                <c:v>-0.99595489114051361</c:v>
              </c:pt>
              <c:pt idx="147">
                <c:v>31.188023264740906</c:v>
              </c:pt>
              <c:pt idx="148">
                <c:v>27.012843771426191</c:v>
              </c:pt>
              <c:pt idx="149">
                <c:v>1.4163755780177212</c:v>
              </c:pt>
              <c:pt idx="150">
                <c:v>-18.081015093120186</c:v>
              </c:pt>
              <c:pt idx="151">
                <c:v>4.7280331334550851</c:v>
              </c:pt>
              <c:pt idx="152">
                <c:v>-6.1144430577625144</c:v>
              </c:pt>
              <c:pt idx="153">
                <c:v>9.4281691977311652</c:v>
              </c:pt>
              <c:pt idx="154">
                <c:v>18.462841126991719</c:v>
              </c:pt>
              <c:pt idx="155">
                <c:v>-1.211714995401195</c:v>
              </c:pt>
              <c:pt idx="156">
                <c:v>1.9618483252605188</c:v>
              </c:pt>
              <c:pt idx="157">
                <c:v>-17.016887115097916</c:v>
              </c:pt>
              <c:pt idx="158">
                <c:v>9.5174217779726575</c:v>
              </c:pt>
              <c:pt idx="159">
                <c:v>9.9268909582968377</c:v>
              </c:pt>
              <c:pt idx="160">
                <c:v>-12.041503523078461</c:v>
              </c:pt>
              <c:pt idx="161">
                <c:v>18.698509598494923</c:v>
              </c:pt>
              <c:pt idx="162">
                <c:v>13.524791007496049</c:v>
              </c:pt>
              <c:pt idx="163">
                <c:v>16.211786933922383</c:v>
              </c:pt>
              <c:pt idx="164">
                <c:v>13.767830141199909</c:v>
              </c:pt>
              <c:pt idx="165">
                <c:v>20.837171488844433</c:v>
              </c:pt>
              <c:pt idx="166">
                <c:v>-18.654189726390427</c:v>
              </c:pt>
              <c:pt idx="167">
                <c:v>9.474061714900273</c:v>
              </c:pt>
              <c:pt idx="168">
                <c:v>13.338087548984618</c:v>
              </c:pt>
              <c:pt idx="169">
                <c:v>-8.8243452620616836</c:v>
              </c:pt>
              <c:pt idx="170">
                <c:v>-7.1262603477699713</c:v>
              </c:pt>
              <c:pt idx="171">
                <c:v>18.876632852943629</c:v>
              </c:pt>
              <c:pt idx="172">
                <c:v>-11.43637847214535</c:v>
              </c:pt>
              <c:pt idx="173">
                <c:v>6.498736924886714</c:v>
              </c:pt>
              <c:pt idx="174">
                <c:v>-52.373944574695713</c:v>
              </c:pt>
              <c:pt idx="175">
                <c:v>-24.832073805524715</c:v>
              </c:pt>
              <c:pt idx="176">
                <c:v>-19.283556885262868</c:v>
              </c:pt>
              <c:pt idx="177">
                <c:v>4.7870392528254229</c:v>
              </c:pt>
              <c:pt idx="178">
                <c:v>5.583770591217899</c:v>
              </c:pt>
              <c:pt idx="179">
                <c:v>-20.132632698833959</c:v>
              </c:pt>
              <c:pt idx="180">
                <c:v>-2.5503844366415933</c:v>
              </c:pt>
              <c:pt idx="181">
                <c:v>-24.163042671627807</c:v>
              </c:pt>
              <c:pt idx="182">
                <c:v>21.693257572477108</c:v>
              </c:pt>
              <c:pt idx="183">
                <c:v>-5.588988763910038</c:v>
              </c:pt>
              <c:pt idx="184">
                <c:v>17.427704819396865</c:v>
              </c:pt>
              <c:pt idx="185">
                <c:v>8.2003569261802909</c:v>
              </c:pt>
              <c:pt idx="186">
                <c:v>-15.26450268949668</c:v>
              </c:pt>
              <c:pt idx="187">
                <c:v>0.55967020019144798</c:v>
              </c:pt>
              <c:pt idx="188">
                <c:v>13.485174373059692</c:v>
              </c:pt>
              <c:pt idx="189">
                <c:v>-18.337071803301029</c:v>
              </c:pt>
              <c:pt idx="190">
                <c:v>10.823681292447617</c:v>
              </c:pt>
              <c:pt idx="191">
                <c:v>-23.624993303404835</c:v>
              </c:pt>
              <c:pt idx="192">
                <c:v>5.2881873248938405</c:v>
              </c:pt>
              <c:pt idx="193">
                <c:v>16.222431270193695</c:v>
              </c:pt>
              <c:pt idx="194">
                <c:v>-37.054599273823754</c:v>
              </c:pt>
              <c:pt idx="195">
                <c:v>4.1432230161630912</c:v>
              </c:pt>
              <c:pt idx="196">
                <c:v>-1.7982911794523488</c:v>
              </c:pt>
              <c:pt idx="197">
                <c:v>-15.491922302551046</c:v>
              </c:pt>
              <c:pt idx="198">
                <c:v>6.8725692093704822</c:v>
              </c:pt>
              <c:pt idx="199">
                <c:v>5.7947441259944412</c:v>
              </c:pt>
              <c:pt idx="200">
                <c:v>2.8300651049294459</c:v>
              </c:pt>
              <c:pt idx="201">
                <c:v>-13.13269293351712</c:v>
              </c:pt>
              <c:pt idx="202">
                <c:v>-9.6361467595927195</c:v>
              </c:pt>
              <c:pt idx="203">
                <c:v>-7.4157302532137805</c:v>
              </c:pt>
              <c:pt idx="204">
                <c:v>-8.6816240261707094</c:v>
              </c:pt>
              <c:pt idx="205">
                <c:v>6.1243771620310099</c:v>
              </c:pt>
              <c:pt idx="206">
                <c:v>-1.1192292727687914</c:v>
              </c:pt>
              <c:pt idx="207">
                <c:v>-26.53013218416794</c:v>
              </c:pt>
              <c:pt idx="208">
                <c:v>3.1093589959900783</c:v>
              </c:pt>
              <c:pt idx="209">
                <c:v>27.388423828606108</c:v>
              </c:pt>
              <c:pt idx="210">
                <c:v>3.7953411825712351</c:v>
              </c:pt>
              <c:pt idx="211">
                <c:v>32.379473203663736</c:v>
              </c:pt>
              <c:pt idx="212">
                <c:v>-0.40402053847753905</c:v>
              </c:pt>
              <c:pt idx="213">
                <c:v>14.606236515528394</c:v>
              </c:pt>
              <c:pt idx="214">
                <c:v>30.924114017047046</c:v>
              </c:pt>
              <c:pt idx="215">
                <c:v>5.9648967963112796</c:v>
              </c:pt>
              <c:pt idx="216">
                <c:v>-4.0678261820051489</c:v>
              </c:pt>
              <c:pt idx="217">
                <c:v>-5.6248031677044423</c:v>
              </c:pt>
              <c:pt idx="218">
                <c:v>-12.770596899418081</c:v>
              </c:pt>
              <c:pt idx="219">
                <c:v>-31.769893345769418</c:v>
              </c:pt>
              <c:pt idx="220">
                <c:v>-26.869377877045565</c:v>
              </c:pt>
              <c:pt idx="221">
                <c:v>-12.440544314758654</c:v>
              </c:pt>
              <c:pt idx="222">
                <c:v>31.41486805883531</c:v>
              </c:pt>
              <c:pt idx="223">
                <c:v>19.932961364749872</c:v>
              </c:pt>
              <c:pt idx="224">
                <c:v>4.6980957805810419</c:v>
              </c:pt>
              <c:pt idx="225">
                <c:v>37.762940028127503</c:v>
              </c:pt>
              <c:pt idx="226">
                <c:v>6.5857787867750233</c:v>
              </c:pt>
              <c:pt idx="227">
                <c:v>1.6336442796601887</c:v>
              </c:pt>
              <c:pt idx="228">
                <c:v>-17.054944591732124</c:v>
              </c:pt>
              <c:pt idx="229">
                <c:v>10.05581655223321</c:v>
              </c:pt>
              <c:pt idx="230">
                <c:v>0.94097534591600152</c:v>
              </c:pt>
              <c:pt idx="231">
                <c:v>-16.121992660594344</c:v>
              </c:pt>
              <c:pt idx="232">
                <c:v>-32.789617041671761</c:v>
              </c:pt>
              <c:pt idx="233">
                <c:v>0.30521073300829471</c:v>
              </c:pt>
              <c:pt idx="234">
                <c:v>2.1704500525085564</c:v>
              </c:pt>
              <c:pt idx="235">
                <c:v>36.314761368011077</c:v>
              </c:pt>
              <c:pt idx="236">
                <c:v>-13.519615149908077</c:v>
              </c:pt>
              <c:pt idx="237">
                <c:v>4.3168688091247418</c:v>
              </c:pt>
              <c:pt idx="238">
                <c:v>1.0364517276634615</c:v>
              </c:pt>
              <c:pt idx="239">
                <c:v>17.071094255921082</c:v>
              </c:pt>
              <c:pt idx="240">
                <c:v>24.246175212634967</c:v>
              </c:pt>
              <c:pt idx="241">
                <c:v>13.954196523388475</c:v>
              </c:pt>
              <c:pt idx="242">
                <c:v>-0.6240720002079172</c:v>
              </c:pt>
              <c:pt idx="243">
                <c:v>31.461542303921362</c:v>
              </c:pt>
              <c:pt idx="244">
                <c:v>4.9937880548535816</c:v>
              </c:pt>
            </c:numLit>
          </c:val>
          <c:extLst>
            <c:ext xmlns:c16="http://schemas.microsoft.com/office/drawing/2014/chart" uri="{C3380CC4-5D6E-409C-BE32-E72D297353CC}">
              <c16:uniqueId val="{00000000-47C4-4C59-8DF4-E38A349EB1A3}"/>
            </c:ext>
          </c:extLst>
        </c:ser>
        <c:dLbls>
          <c:showLegendKey val="0"/>
          <c:showVal val="0"/>
          <c:showCatName val="0"/>
          <c:showSerName val="0"/>
          <c:showPercent val="0"/>
          <c:showBubbleSize val="0"/>
        </c:dLbls>
        <c:gapWidth val="25"/>
        <c:axId val="1416394416"/>
        <c:axId val="1416394000"/>
      </c:barChart>
      <c:catAx>
        <c:axId val="1416394416"/>
        <c:scaling>
          <c:orientation val="minMax"/>
        </c:scaling>
        <c:delete val="0"/>
        <c:axPos val="b"/>
        <c:numFmt formatCode="General" sourceLinked="1"/>
        <c:majorTickMark val="none"/>
        <c:minorTickMark val="none"/>
        <c:tickLblPos val="low"/>
        <c:txPr>
          <a:bodyPr rot="-5400000" vert="horz"/>
          <a:lstStyle/>
          <a:p>
            <a:pPr>
              <a:defRPr sz="900"/>
            </a:pPr>
            <a:endParaRPr lang="en-US"/>
          </a:p>
        </c:txPr>
        <c:crossAx val="1416394000"/>
        <c:crossesAt val="0"/>
        <c:auto val="1"/>
        <c:lblAlgn val="ctr"/>
        <c:lblOffset val="100"/>
        <c:noMultiLvlLbl val="0"/>
      </c:catAx>
      <c:valAx>
        <c:axId val="141639400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41639441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Model 4.0 for Y    (3 variables, no constant,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139.49142413705295</c:v>
              </c:pt>
              <c:pt idx="1">
                <c:v>159.40115530608966</c:v>
              </c:pt>
              <c:pt idx="2">
                <c:v>127.35271490611535</c:v>
              </c:pt>
              <c:pt idx="3">
                <c:v>150.27475392466448</c:v>
              </c:pt>
              <c:pt idx="4">
                <c:v>155.86060288477293</c:v>
              </c:pt>
              <c:pt idx="5">
                <c:v>127.5730012451284</c:v>
              </c:pt>
              <c:pt idx="6">
                <c:v>172.60840478449254</c:v>
              </c:pt>
              <c:pt idx="7">
                <c:v>155.8465396565712</c:v>
              </c:pt>
              <c:pt idx="8">
                <c:v>216.86683402592337</c:v>
              </c:pt>
              <c:pt idx="9">
                <c:v>160.9412684520434</c:v>
              </c:pt>
              <c:pt idx="10">
                <c:v>181.82005103923757</c:v>
              </c:pt>
              <c:pt idx="11">
                <c:v>143.63664878051549</c:v>
              </c:pt>
              <c:pt idx="12">
                <c:v>168.95641678545027</c:v>
              </c:pt>
              <c:pt idx="13">
                <c:v>166.96474381816736</c:v>
              </c:pt>
              <c:pt idx="14">
                <c:v>183.83558952026425</c:v>
              </c:pt>
              <c:pt idx="15">
                <c:v>130.31478580969198</c:v>
              </c:pt>
              <c:pt idx="16">
                <c:v>162.82944488309678</c:v>
              </c:pt>
              <c:pt idx="17">
                <c:v>141.02458330407438</c:v>
              </c:pt>
              <c:pt idx="18">
                <c:v>157.56766388145616</c:v>
              </c:pt>
              <c:pt idx="19">
                <c:v>121.86348740129398</c:v>
              </c:pt>
              <c:pt idx="20">
                <c:v>180.66313891865556</c:v>
              </c:pt>
              <c:pt idx="21">
                <c:v>236.83018876646886</c:v>
              </c:pt>
              <c:pt idx="22">
                <c:v>209.80807131550677</c:v>
              </c:pt>
              <c:pt idx="23">
                <c:v>137.00061559129043</c:v>
              </c:pt>
              <c:pt idx="24">
                <c:v>89.741825248764854</c:v>
              </c:pt>
              <c:pt idx="25">
                <c:v>144.17759099497425</c:v>
              </c:pt>
              <c:pt idx="26">
                <c:v>170.09921476293226</c:v>
              </c:pt>
              <c:pt idx="27">
                <c:v>148.57188136268923</c:v>
              </c:pt>
              <c:pt idx="28">
                <c:v>158.02661803528002</c:v>
              </c:pt>
              <c:pt idx="29">
                <c:v>179.94712908418504</c:v>
              </c:pt>
              <c:pt idx="30">
                <c:v>108.15105453005317</c:v>
              </c:pt>
              <c:pt idx="31">
                <c:v>180.88254455054383</c:v>
              </c:pt>
              <c:pt idx="32">
                <c:v>168.24201309489214</c:v>
              </c:pt>
              <c:pt idx="33">
                <c:v>141.66915186765073</c:v>
              </c:pt>
              <c:pt idx="34">
                <c:v>189.90500904217708</c:v>
              </c:pt>
              <c:pt idx="35">
                <c:v>137.88905092439839</c:v>
              </c:pt>
              <c:pt idx="36">
                <c:v>141.86140971566113</c:v>
              </c:pt>
              <c:pt idx="37">
                <c:v>167.49366291186107</c:v>
              </c:pt>
              <c:pt idx="38">
                <c:v>167.66296141070157</c:v>
              </c:pt>
              <c:pt idx="39">
                <c:v>178.63263104485321</c:v>
              </c:pt>
              <c:pt idx="40">
                <c:v>153.43280529994797</c:v>
              </c:pt>
              <c:pt idx="41">
                <c:v>177.47276626222254</c:v>
              </c:pt>
              <c:pt idx="42">
                <c:v>148.16256853090161</c:v>
              </c:pt>
              <c:pt idx="43">
                <c:v>148.76429448103681</c:v>
              </c:pt>
              <c:pt idx="44">
                <c:v>134.26356417043615</c:v>
              </c:pt>
              <c:pt idx="45">
                <c:v>234.20167756622777</c:v>
              </c:pt>
              <c:pt idx="46">
                <c:v>139.05514424917374</c:v>
              </c:pt>
              <c:pt idx="47">
                <c:v>163.1889356650619</c:v>
              </c:pt>
              <c:pt idx="48">
                <c:v>150.19677357095128</c:v>
              </c:pt>
              <c:pt idx="49">
                <c:v>184.15267804235066</c:v>
              </c:pt>
              <c:pt idx="50">
                <c:v>168.63576091000456</c:v>
              </c:pt>
              <c:pt idx="51">
                <c:v>167.33105876617671</c:v>
              </c:pt>
              <c:pt idx="52">
                <c:v>147.96599243529516</c:v>
              </c:pt>
              <c:pt idx="53">
                <c:v>177.50079475322514</c:v>
              </c:pt>
              <c:pt idx="54">
                <c:v>176.79337049904845</c:v>
              </c:pt>
              <c:pt idx="55">
                <c:v>146.40615129540737</c:v>
              </c:pt>
              <c:pt idx="56">
                <c:v>170.39660074853373</c:v>
              </c:pt>
              <c:pt idx="57">
                <c:v>174.04210057965525</c:v>
              </c:pt>
              <c:pt idx="58">
                <c:v>172.34587145593792</c:v>
              </c:pt>
              <c:pt idx="59">
                <c:v>55.993100967648978</c:v>
              </c:pt>
              <c:pt idx="60">
                <c:v>156.35916829680207</c:v>
              </c:pt>
              <c:pt idx="61">
                <c:v>202.97752759556107</c:v>
              </c:pt>
              <c:pt idx="62">
                <c:v>168.28914849848016</c:v>
              </c:pt>
              <c:pt idx="63">
                <c:v>157.96066080233186</c:v>
              </c:pt>
              <c:pt idx="64">
                <c:v>115.2575737254065</c:v>
              </c:pt>
              <c:pt idx="65">
                <c:v>139.83136765287031</c:v>
              </c:pt>
              <c:pt idx="66">
                <c:v>131.73880913220069</c:v>
              </c:pt>
              <c:pt idx="67">
                <c:v>149.69140945032703</c:v>
              </c:pt>
              <c:pt idx="68">
                <c:v>155.89649151928177</c:v>
              </c:pt>
              <c:pt idx="69">
                <c:v>143.08903767034971</c:v>
              </c:pt>
              <c:pt idx="70">
                <c:v>162.21556599930847</c:v>
              </c:pt>
              <c:pt idx="71">
                <c:v>116.13724275043432</c:v>
              </c:pt>
              <c:pt idx="72">
                <c:v>146.72636681729068</c:v>
              </c:pt>
              <c:pt idx="73">
                <c:v>163.70970953202419</c:v>
              </c:pt>
              <c:pt idx="74">
                <c:v>179.3224183274308</c:v>
              </c:pt>
              <c:pt idx="75">
                <c:v>178.78576890311899</c:v>
              </c:pt>
              <c:pt idx="76">
                <c:v>145.36666912636861</c:v>
              </c:pt>
              <c:pt idx="77">
                <c:v>129.71186861175764</c:v>
              </c:pt>
              <c:pt idx="78">
                <c:v>94.035771537496345</c:v>
              </c:pt>
              <c:pt idx="79">
                <c:v>181.05554021563168</c:v>
              </c:pt>
              <c:pt idx="80">
                <c:v>196.61131771194633</c:v>
              </c:pt>
              <c:pt idx="81">
                <c:v>151.30921786676876</c:v>
              </c:pt>
              <c:pt idx="82">
                <c:v>182.4852283038727</c:v>
              </c:pt>
              <c:pt idx="83">
                <c:v>190.93145757043797</c:v>
              </c:pt>
              <c:pt idx="84">
                <c:v>172.63170013178589</c:v>
              </c:pt>
              <c:pt idx="85">
                <c:v>151.62185832837108</c:v>
              </c:pt>
              <c:pt idx="86">
                <c:v>137.19807239402166</c:v>
              </c:pt>
              <c:pt idx="87">
                <c:v>195.71057417484815</c:v>
              </c:pt>
              <c:pt idx="88">
                <c:v>152.58780820418073</c:v>
              </c:pt>
              <c:pt idx="89">
                <c:v>161.94176044422557</c:v>
              </c:pt>
              <c:pt idx="90">
                <c:v>137.89735142146696</c:v>
              </c:pt>
              <c:pt idx="91">
                <c:v>185.41482265596264</c:v>
              </c:pt>
              <c:pt idx="92">
                <c:v>111.90604779686433</c:v>
              </c:pt>
              <c:pt idx="93">
                <c:v>173.13750460597254</c:v>
              </c:pt>
              <c:pt idx="94">
                <c:v>142.90091734214903</c:v>
              </c:pt>
              <c:pt idx="95">
                <c:v>167.07651539401635</c:v>
              </c:pt>
              <c:pt idx="96">
                <c:v>119.57370301162197</c:v>
              </c:pt>
              <c:pt idx="97">
                <c:v>166.29364855206182</c:v>
              </c:pt>
              <c:pt idx="98">
                <c:v>187.34586715790624</c:v>
              </c:pt>
              <c:pt idx="99">
                <c:v>156.08830901372977</c:v>
              </c:pt>
              <c:pt idx="100">
                <c:v>161.23433619004885</c:v>
              </c:pt>
              <c:pt idx="101">
                <c:v>183.60418622506006</c:v>
              </c:pt>
              <c:pt idx="102">
                <c:v>162.91424940285424</c:v>
              </c:pt>
              <c:pt idx="103">
                <c:v>154.99574798218356</c:v>
              </c:pt>
              <c:pt idx="104">
                <c:v>190.42239628356637</c:v>
              </c:pt>
              <c:pt idx="105">
                <c:v>182.61243508350887</c:v>
              </c:pt>
              <c:pt idx="106">
                <c:v>162.45868187460337</c:v>
              </c:pt>
              <c:pt idx="107">
                <c:v>154.11103527277209</c:v>
              </c:pt>
              <c:pt idx="108">
                <c:v>236.99654099329882</c:v>
              </c:pt>
              <c:pt idx="109">
                <c:v>148.30547014010102</c:v>
              </c:pt>
              <c:pt idx="110">
                <c:v>161.51659751253749</c:v>
              </c:pt>
              <c:pt idx="111">
                <c:v>164.20426723713166</c:v>
              </c:pt>
              <c:pt idx="112">
                <c:v>139.59533556939576</c:v>
              </c:pt>
              <c:pt idx="113">
                <c:v>143.35943114241047</c:v>
              </c:pt>
              <c:pt idx="114">
                <c:v>145.00063926158447</c:v>
              </c:pt>
              <c:pt idx="115">
                <c:v>146.88809025585024</c:v>
              </c:pt>
              <c:pt idx="116">
                <c:v>137.70700386800519</c:v>
              </c:pt>
              <c:pt idx="117">
                <c:v>176.16139522268759</c:v>
              </c:pt>
              <c:pt idx="118">
                <c:v>191.41029498853305</c:v>
              </c:pt>
              <c:pt idx="119">
                <c:v>165.15702820182625</c:v>
              </c:pt>
              <c:pt idx="120">
                <c:v>175.26525501641063</c:v>
              </c:pt>
              <c:pt idx="121">
                <c:v>182.48403705607359</c:v>
              </c:pt>
              <c:pt idx="122">
                <c:v>186.33025050261125</c:v>
              </c:pt>
              <c:pt idx="123">
                <c:v>160.42892489503777</c:v>
              </c:pt>
              <c:pt idx="124">
                <c:v>141.18511549483483</c:v>
              </c:pt>
              <c:pt idx="125">
                <c:v>85.894037505802018</c:v>
              </c:pt>
              <c:pt idx="126">
                <c:v>139.85432700204018</c:v>
              </c:pt>
              <c:pt idx="127">
                <c:v>181.66616228673507</c:v>
              </c:pt>
              <c:pt idx="128">
                <c:v>148.4568275167062</c:v>
              </c:pt>
              <c:pt idx="129">
                <c:v>147.02713942846515</c:v>
              </c:pt>
              <c:pt idx="130">
                <c:v>160.15067127947077</c:v>
              </c:pt>
              <c:pt idx="131">
                <c:v>151.57901571492997</c:v>
              </c:pt>
              <c:pt idx="132">
                <c:v>188.43842818945245</c:v>
              </c:pt>
              <c:pt idx="133">
                <c:v>178.0985129964387</c:v>
              </c:pt>
              <c:pt idx="134">
                <c:v>158.3242891041067</c:v>
              </c:pt>
              <c:pt idx="135">
                <c:v>164.47393527240484</c:v>
              </c:pt>
              <c:pt idx="136">
                <c:v>149.20352064092663</c:v>
              </c:pt>
              <c:pt idx="137">
                <c:v>173.85159775585632</c:v>
              </c:pt>
              <c:pt idx="138">
                <c:v>131.27556218822994</c:v>
              </c:pt>
              <c:pt idx="139">
                <c:v>151.36627897874877</c:v>
              </c:pt>
              <c:pt idx="140">
                <c:v>155.3009941112912</c:v>
              </c:pt>
              <c:pt idx="141">
                <c:v>144.39061281438069</c:v>
              </c:pt>
              <c:pt idx="142">
                <c:v>159.59015634141514</c:v>
              </c:pt>
              <c:pt idx="143">
                <c:v>181.31838408486061</c:v>
              </c:pt>
              <c:pt idx="144">
                <c:v>165.47442726458701</c:v>
              </c:pt>
              <c:pt idx="145">
                <c:v>129.43405534975307</c:v>
              </c:pt>
              <c:pt idx="146">
                <c:v>155.99595489114051</c:v>
              </c:pt>
              <c:pt idx="147">
                <c:v>137.81197673525909</c:v>
              </c:pt>
              <c:pt idx="148">
                <c:v>109.98715622857381</c:v>
              </c:pt>
              <c:pt idx="149">
                <c:v>134.58362442198228</c:v>
              </c:pt>
              <c:pt idx="150">
                <c:v>168.08101509312019</c:v>
              </c:pt>
              <c:pt idx="151">
                <c:v>138.27196686654491</c:v>
              </c:pt>
              <c:pt idx="152">
                <c:v>169.11444305776251</c:v>
              </c:pt>
              <c:pt idx="153">
                <c:v>145.57183080226883</c:v>
              </c:pt>
              <c:pt idx="154">
                <c:v>145.53715887300828</c:v>
              </c:pt>
              <c:pt idx="155">
                <c:v>157.21171499540119</c:v>
              </c:pt>
              <c:pt idx="156">
                <c:v>150.03815167473948</c:v>
              </c:pt>
              <c:pt idx="157">
                <c:v>179.01688711509792</c:v>
              </c:pt>
              <c:pt idx="158">
                <c:v>145.48257822202734</c:v>
              </c:pt>
              <c:pt idx="159">
                <c:v>147.07310904170316</c:v>
              </c:pt>
              <c:pt idx="160">
                <c:v>179.04150352307846</c:v>
              </c:pt>
              <c:pt idx="161">
                <c:v>141.30149040150508</c:v>
              </c:pt>
              <c:pt idx="162">
                <c:v>148.47520899250395</c:v>
              </c:pt>
              <c:pt idx="163">
                <c:v>144.78821306607762</c:v>
              </c:pt>
              <c:pt idx="164">
                <c:v>152.23216985880009</c:v>
              </c:pt>
              <c:pt idx="165">
                <c:v>145.16282851115557</c:v>
              </c:pt>
              <c:pt idx="166">
                <c:v>184.65418972639043</c:v>
              </c:pt>
              <c:pt idx="167">
                <c:v>146.52593828509973</c:v>
              </c:pt>
              <c:pt idx="168">
                <c:v>144.66191245101538</c:v>
              </c:pt>
              <c:pt idx="169">
                <c:v>176.82434526206168</c:v>
              </c:pt>
              <c:pt idx="170">
                <c:v>166.12626034776997</c:v>
              </c:pt>
              <c:pt idx="171">
                <c:v>162.12336714705637</c:v>
              </c:pt>
              <c:pt idx="172">
                <c:v>201.43637847214535</c:v>
              </c:pt>
              <c:pt idx="173">
                <c:v>170.50126307511329</c:v>
              </c:pt>
              <c:pt idx="174">
                <c:v>247.37394457469571</c:v>
              </c:pt>
              <c:pt idx="175">
                <c:v>184.83207380552471</c:v>
              </c:pt>
              <c:pt idx="176">
                <c:v>181.28355688526287</c:v>
              </c:pt>
              <c:pt idx="177">
                <c:v>148.21296074717458</c:v>
              </c:pt>
              <c:pt idx="178">
                <c:v>156.4162294087821</c:v>
              </c:pt>
              <c:pt idx="179">
                <c:v>206.13263269883396</c:v>
              </c:pt>
              <c:pt idx="180">
                <c:v>176.55038443664159</c:v>
              </c:pt>
              <c:pt idx="181">
                <c:v>189.16304267162781</c:v>
              </c:pt>
              <c:pt idx="182">
                <c:v>137.30674242752289</c:v>
              </c:pt>
              <c:pt idx="183">
                <c:v>167.58898876391004</c:v>
              </c:pt>
              <c:pt idx="184">
                <c:v>150.57229518060313</c:v>
              </c:pt>
              <c:pt idx="185">
                <c:v>137.79964307381971</c:v>
              </c:pt>
              <c:pt idx="186">
                <c:v>180.26450268949668</c:v>
              </c:pt>
              <c:pt idx="187">
                <c:v>150.44032979980855</c:v>
              </c:pt>
              <c:pt idx="188">
                <c:v>131.51482562694031</c:v>
              </c:pt>
              <c:pt idx="189">
                <c:v>196.33707180330103</c:v>
              </c:pt>
              <c:pt idx="190">
                <c:v>155.17631870755238</c:v>
              </c:pt>
              <c:pt idx="191">
                <c:v>195.62499330340484</c:v>
              </c:pt>
              <c:pt idx="192">
                <c:v>143.71181267510616</c:v>
              </c:pt>
              <c:pt idx="193">
                <c:v>122.7775687298063</c:v>
              </c:pt>
              <c:pt idx="194">
                <c:v>210.05459927382375</c:v>
              </c:pt>
              <c:pt idx="195">
                <c:v>153.85677698383691</c:v>
              </c:pt>
              <c:pt idx="196">
                <c:v>154.79829117945235</c:v>
              </c:pt>
              <c:pt idx="197">
                <c:v>185.49192230255105</c:v>
              </c:pt>
              <c:pt idx="198">
                <c:v>148.12743079062952</c:v>
              </c:pt>
              <c:pt idx="199">
                <c:v>148.20525587400556</c:v>
              </c:pt>
              <c:pt idx="200">
                <c:v>155.16993489507055</c:v>
              </c:pt>
              <c:pt idx="201">
                <c:v>177.13269293351712</c:v>
              </c:pt>
              <c:pt idx="202">
                <c:v>177.63614675959272</c:v>
              </c:pt>
              <c:pt idx="203">
                <c:v>180.41573025321378</c:v>
              </c:pt>
              <c:pt idx="204">
                <c:v>179.68162402617071</c:v>
              </c:pt>
              <c:pt idx="205">
                <c:v>158.87562283796899</c:v>
              </c:pt>
              <c:pt idx="206">
                <c:v>165.11922927276879</c:v>
              </c:pt>
              <c:pt idx="207">
                <c:v>197.53013218416794</c:v>
              </c:pt>
              <c:pt idx="208">
                <c:v>169.89064100400992</c:v>
              </c:pt>
              <c:pt idx="209">
                <c:v>130.61157617139389</c:v>
              </c:pt>
              <c:pt idx="210">
                <c:v>153.20465881742876</c:v>
              </c:pt>
              <c:pt idx="211">
                <c:v>121.62052679633626</c:v>
              </c:pt>
              <c:pt idx="212">
                <c:v>170.40402053847754</c:v>
              </c:pt>
              <c:pt idx="213">
                <c:v>152.39376348447161</c:v>
              </c:pt>
              <c:pt idx="214">
                <c:v>126.07588598295295</c:v>
              </c:pt>
              <c:pt idx="215">
                <c:v>146.03510320368872</c:v>
              </c:pt>
              <c:pt idx="216">
                <c:v>168.06782618200515</c:v>
              </c:pt>
              <c:pt idx="217">
                <c:v>156.62480316770444</c:v>
              </c:pt>
              <c:pt idx="218">
                <c:v>162.77059689941808</c:v>
              </c:pt>
              <c:pt idx="219">
                <c:v>178.76989334576942</c:v>
              </c:pt>
              <c:pt idx="220">
                <c:v>193.86937787704557</c:v>
              </c:pt>
              <c:pt idx="221">
                <c:v>191.44054431475865</c:v>
              </c:pt>
              <c:pt idx="222">
                <c:v>114.58513194116469</c:v>
              </c:pt>
              <c:pt idx="223">
                <c:v>137.06703863525013</c:v>
              </c:pt>
              <c:pt idx="224">
                <c:v>143.30190421941896</c:v>
              </c:pt>
              <c:pt idx="225">
                <c:v>76.237059971872497</c:v>
              </c:pt>
              <c:pt idx="226">
                <c:v>137.41422121322498</c:v>
              </c:pt>
              <c:pt idx="227">
                <c:v>155.36635572033981</c:v>
              </c:pt>
              <c:pt idx="228">
                <c:v>181.05494459173212</c:v>
              </c:pt>
              <c:pt idx="229">
                <c:v>112.94418344776679</c:v>
              </c:pt>
              <c:pt idx="230">
                <c:v>132.059024654084</c:v>
              </c:pt>
              <c:pt idx="231">
                <c:v>169.12199266059434</c:v>
              </c:pt>
              <c:pt idx="232">
                <c:v>193.78961704167176</c:v>
              </c:pt>
              <c:pt idx="233">
                <c:v>171.69478926699171</c:v>
              </c:pt>
              <c:pt idx="234">
                <c:v>156.82954994749144</c:v>
              </c:pt>
              <c:pt idx="235">
                <c:v>127.68523863198892</c:v>
              </c:pt>
              <c:pt idx="236">
                <c:v>182.51961514990808</c:v>
              </c:pt>
              <c:pt idx="237">
                <c:v>162.68313119087526</c:v>
              </c:pt>
              <c:pt idx="238">
                <c:v>181.96354827233654</c:v>
              </c:pt>
              <c:pt idx="239">
                <c:v>169.92890574407892</c:v>
              </c:pt>
              <c:pt idx="240">
                <c:v>149.75382478736503</c:v>
              </c:pt>
              <c:pt idx="241">
                <c:v>154.04580347661152</c:v>
              </c:pt>
              <c:pt idx="242">
                <c:v>176.62407200020792</c:v>
              </c:pt>
              <c:pt idx="243">
                <c:v>132.53845769607864</c:v>
              </c:pt>
              <c:pt idx="244">
                <c:v>174.00621194514642</c:v>
              </c:pt>
            </c:numLit>
          </c:xVal>
          <c:yVal>
            <c:numLit>
              <c:formatCode>General</c:formatCode>
              <c:ptCount val="245"/>
              <c:pt idx="0">
                <c:v>18.508575862947055</c:v>
              </c:pt>
              <c:pt idx="1">
                <c:v>5.5988446939103369</c:v>
              </c:pt>
              <c:pt idx="2">
                <c:v>24.647285093884648</c:v>
              </c:pt>
              <c:pt idx="3">
                <c:v>3.7252460753355194</c:v>
              </c:pt>
              <c:pt idx="4">
                <c:v>-2.8606028847729306</c:v>
              </c:pt>
              <c:pt idx="5">
                <c:v>18.426998754871605</c:v>
              </c:pt>
              <c:pt idx="6">
                <c:v>-8.6084047844925351</c:v>
              </c:pt>
              <c:pt idx="7">
                <c:v>14.153460343428804</c:v>
              </c:pt>
              <c:pt idx="8">
                <c:v>-30.866834025923367</c:v>
              </c:pt>
              <c:pt idx="9">
                <c:v>6.0587315479565973</c:v>
              </c:pt>
              <c:pt idx="10">
                <c:v>-7.8200510392375691</c:v>
              </c:pt>
              <c:pt idx="11">
                <c:v>19.363351219484514</c:v>
              </c:pt>
              <c:pt idx="12">
                <c:v>5.0435832145497272</c:v>
              </c:pt>
              <c:pt idx="13">
                <c:v>16.035256181832636</c:v>
              </c:pt>
              <c:pt idx="14">
                <c:v>-8.83558952026425</c:v>
              </c:pt>
              <c:pt idx="15">
                <c:v>30.685214190308017</c:v>
              </c:pt>
              <c:pt idx="16">
                <c:v>-6.8294448830967838</c:v>
              </c:pt>
              <c:pt idx="17">
                <c:v>19.975416695925617</c:v>
              </c:pt>
              <c:pt idx="18">
                <c:v>8.4323361185438443</c:v>
              </c:pt>
              <c:pt idx="19">
                <c:v>19.13651259870602</c:v>
              </c:pt>
              <c:pt idx="20">
                <c:v>-20.663138918655562</c:v>
              </c:pt>
              <c:pt idx="21">
                <c:v>-59.830188766468865</c:v>
              </c:pt>
              <c:pt idx="22">
                <c:v>-19.808071315506766</c:v>
              </c:pt>
              <c:pt idx="23">
                <c:v>18.999384408709574</c:v>
              </c:pt>
              <c:pt idx="24">
                <c:v>44.258174751235146</c:v>
              </c:pt>
              <c:pt idx="25">
                <c:v>1.8224090050257473</c:v>
              </c:pt>
              <c:pt idx="26">
                <c:v>-7.0992147629322631</c:v>
              </c:pt>
              <c:pt idx="27">
                <c:v>10.428118637310774</c:v>
              </c:pt>
              <c:pt idx="28">
                <c:v>3.9733819647199766</c:v>
              </c:pt>
              <c:pt idx="29">
                <c:v>-13.947129084185036</c:v>
              </c:pt>
              <c:pt idx="30">
                <c:v>28.848945469946827</c:v>
              </c:pt>
              <c:pt idx="31">
                <c:v>-17.882544550543827</c:v>
              </c:pt>
              <c:pt idx="32">
                <c:v>-7.242013094892144</c:v>
              </c:pt>
              <c:pt idx="33">
                <c:v>16.330848132349274</c:v>
              </c:pt>
              <c:pt idx="34">
                <c:v>-21.905009042177085</c:v>
              </c:pt>
              <c:pt idx="35">
                <c:v>14.11094907560161</c:v>
              </c:pt>
              <c:pt idx="36">
                <c:v>1.1385902843388749</c:v>
              </c:pt>
              <c:pt idx="37">
                <c:v>-13.493662911861065</c:v>
              </c:pt>
              <c:pt idx="38">
                <c:v>-4.6629614107015698</c:v>
              </c:pt>
              <c:pt idx="39">
                <c:v>-7.6326310448532126</c:v>
              </c:pt>
              <c:pt idx="40">
                <c:v>-2.4328052999479723</c:v>
              </c:pt>
              <c:pt idx="41">
                <c:v>-6.4727662622225353</c:v>
              </c:pt>
              <c:pt idx="42">
                <c:v>7.8374314690983908</c:v>
              </c:pt>
              <c:pt idx="43">
                <c:v>14.235705518963186</c:v>
              </c:pt>
              <c:pt idx="44">
                <c:v>12.736435829563845</c:v>
              </c:pt>
              <c:pt idx="45">
                <c:v>-40.201677566227772</c:v>
              </c:pt>
              <c:pt idx="46">
                <c:v>11.944855750826264</c:v>
              </c:pt>
              <c:pt idx="47">
                <c:v>-3.188935665061905</c:v>
              </c:pt>
              <c:pt idx="48">
                <c:v>8.8032264290487205</c:v>
              </c:pt>
              <c:pt idx="49">
                <c:v>-11.152678042350658</c:v>
              </c:pt>
              <c:pt idx="50">
                <c:v>6.3642390899954364</c:v>
              </c:pt>
              <c:pt idx="51">
                <c:v>7.6689412338232898</c:v>
              </c:pt>
              <c:pt idx="52">
                <c:v>26.034007564704837</c:v>
              </c:pt>
              <c:pt idx="53">
                <c:v>10.499205246774864</c:v>
              </c:pt>
              <c:pt idx="54">
                <c:v>8.20662950095155</c:v>
              </c:pt>
              <c:pt idx="55">
                <c:v>17.593848704592631</c:v>
              </c:pt>
              <c:pt idx="56">
                <c:v>-7.3966007485337286</c:v>
              </c:pt>
              <c:pt idx="57">
                <c:v>1.9578994203447451</c:v>
              </c:pt>
              <c:pt idx="58">
                <c:v>-0.34587145593792457</c:v>
              </c:pt>
              <c:pt idx="59">
                <c:v>66.006899032351015</c:v>
              </c:pt>
              <c:pt idx="60">
                <c:v>11.640831703197932</c:v>
              </c:pt>
              <c:pt idx="61">
                <c:v>-31.977527595561071</c:v>
              </c:pt>
              <c:pt idx="62">
                <c:v>2.7108515015198407</c:v>
              </c:pt>
              <c:pt idx="63">
                <c:v>14.039339197668141</c:v>
              </c:pt>
              <c:pt idx="64">
                <c:v>34.742426274593498</c:v>
              </c:pt>
              <c:pt idx="65">
                <c:v>32.168632347129687</c:v>
              </c:pt>
              <c:pt idx="66">
                <c:v>12.261190867799314</c:v>
              </c:pt>
              <c:pt idx="67">
                <c:v>4.3085905496729708</c:v>
              </c:pt>
              <c:pt idx="68">
                <c:v>4.1035084807182329</c:v>
              </c:pt>
              <c:pt idx="69">
                <c:v>15.910962329650289</c:v>
              </c:pt>
              <c:pt idx="70">
                <c:v>-6.2155659993084669</c:v>
              </c:pt>
              <c:pt idx="71">
                <c:v>24.862757249565675</c:v>
              </c:pt>
              <c:pt idx="72">
                <c:v>7.2736331827093181</c:v>
              </c:pt>
              <c:pt idx="73">
                <c:v>-9.709709532024192</c:v>
              </c:pt>
              <c:pt idx="74">
                <c:v>-21.322418327430796</c:v>
              </c:pt>
              <c:pt idx="75">
                <c:v>-22.785768903118992</c:v>
              </c:pt>
              <c:pt idx="76">
                <c:v>5.6333308736313938</c:v>
              </c:pt>
              <c:pt idx="77">
                <c:v>9.2881313882423626</c:v>
              </c:pt>
              <c:pt idx="78">
                <c:v>33.964228462503655</c:v>
              </c:pt>
              <c:pt idx="79">
                <c:v>-16.05554021563168</c:v>
              </c:pt>
              <c:pt idx="80">
                <c:v>-19.611317711946327</c:v>
              </c:pt>
              <c:pt idx="81">
                <c:v>22.690782133231238</c:v>
              </c:pt>
              <c:pt idx="82">
                <c:v>-2.4852283038727023</c:v>
              </c:pt>
              <c:pt idx="83">
                <c:v>-21.931457570437971</c:v>
              </c:pt>
              <c:pt idx="84">
                <c:v>-3.631700131785891</c:v>
              </c:pt>
              <c:pt idx="85">
                <c:v>11.378141671628924</c:v>
              </c:pt>
              <c:pt idx="86">
                <c:v>15.801927605978335</c:v>
              </c:pt>
              <c:pt idx="87">
                <c:v>-21.710574174848148</c:v>
              </c:pt>
              <c:pt idx="88">
                <c:v>7.4121917958192682</c:v>
              </c:pt>
              <c:pt idx="89">
                <c:v>5.8239555774434848E-2</c:v>
              </c:pt>
              <c:pt idx="90">
                <c:v>24.102648578533035</c:v>
              </c:pt>
              <c:pt idx="91">
                <c:v>-22.414822655962638</c:v>
              </c:pt>
              <c:pt idx="92">
                <c:v>36.093952203135672</c:v>
              </c:pt>
              <c:pt idx="93">
                <c:v>-7.1375046059725378</c:v>
              </c:pt>
              <c:pt idx="94">
                <c:v>24.099082657850971</c:v>
              </c:pt>
              <c:pt idx="95">
                <c:v>10.923484605983646</c:v>
              </c:pt>
              <c:pt idx="96">
                <c:v>31.426296988378027</c:v>
              </c:pt>
              <c:pt idx="97">
                <c:v>6.7063514479381752</c:v>
              </c:pt>
              <c:pt idx="98">
                <c:v>-16.345867157906241</c:v>
              </c:pt>
              <c:pt idx="99">
                <c:v>-8.8309013729769958E-2</c:v>
              </c:pt>
              <c:pt idx="100">
                <c:v>2.7656638099511497</c:v>
              </c:pt>
              <c:pt idx="101">
                <c:v>2.3958137749399384</c:v>
              </c:pt>
              <c:pt idx="102">
                <c:v>1.0857505971457613</c:v>
              </c:pt>
              <c:pt idx="103">
                <c:v>13.004252017816441</c:v>
              </c:pt>
              <c:pt idx="104">
                <c:v>-11.422396283566371</c:v>
              </c:pt>
              <c:pt idx="105">
                <c:v>3.3875649164911295</c:v>
              </c:pt>
              <c:pt idx="106">
                <c:v>5.5413181253966286</c:v>
              </c:pt>
              <c:pt idx="107">
                <c:v>15.888964727227915</c:v>
              </c:pt>
              <c:pt idx="108">
                <c:v>-33.996540993298822</c:v>
              </c:pt>
              <c:pt idx="109">
                <c:v>21.694529859898978</c:v>
              </c:pt>
              <c:pt idx="110">
                <c:v>2.4834024874625129</c:v>
              </c:pt>
              <c:pt idx="111">
                <c:v>5.7957327628683402</c:v>
              </c:pt>
              <c:pt idx="112">
                <c:v>10.404664430604242</c:v>
              </c:pt>
              <c:pt idx="113">
                <c:v>6.6405688575895283</c:v>
              </c:pt>
              <c:pt idx="114">
                <c:v>-6.392615844674765E-4</c:v>
              </c:pt>
              <c:pt idx="115">
                <c:v>4.1119097441497559</c:v>
              </c:pt>
              <c:pt idx="116">
                <c:v>14.292996131994812</c:v>
              </c:pt>
              <c:pt idx="117">
                <c:v>-15.161395222687588</c:v>
              </c:pt>
              <c:pt idx="118">
                <c:v>-20.410294988533053</c:v>
              </c:pt>
              <c:pt idx="119">
                <c:v>-5.1570282018262503</c:v>
              </c:pt>
              <c:pt idx="120">
                <c:v>-2.2652550164106344</c:v>
              </c:pt>
              <c:pt idx="121">
                <c:v>-16.484037056073589</c:v>
              </c:pt>
              <c:pt idx="122">
                <c:v>-7.3302505026112499</c:v>
              </c:pt>
              <c:pt idx="123">
                <c:v>7.5710751049622331</c:v>
              </c:pt>
              <c:pt idx="124">
                <c:v>16.814884505165168</c:v>
              </c:pt>
              <c:pt idx="125">
                <c:v>44.105962494197982</c:v>
              </c:pt>
              <c:pt idx="126">
                <c:v>2.1456729979598208</c:v>
              </c:pt>
              <c:pt idx="127">
                <c:v>-24.666162286735073</c:v>
              </c:pt>
              <c:pt idx="128">
                <c:v>8.5431724832938016</c:v>
              </c:pt>
              <c:pt idx="129">
                <c:v>2.9728605715348522</c:v>
              </c:pt>
              <c:pt idx="130">
                <c:v>1.849328720529229</c:v>
              </c:pt>
              <c:pt idx="131">
                <c:v>3.420984285070034</c:v>
              </c:pt>
              <c:pt idx="132">
                <c:v>-20.438428189452452</c:v>
              </c:pt>
              <c:pt idx="133">
                <c:v>-18.0985129964387</c:v>
              </c:pt>
              <c:pt idx="134">
                <c:v>2.6757108958933031</c:v>
              </c:pt>
              <c:pt idx="135">
                <c:v>5.5260647275951555</c:v>
              </c:pt>
              <c:pt idx="136">
                <c:v>-2.2035206409266266</c:v>
              </c:pt>
              <c:pt idx="137">
                <c:v>-5.8515977558563179</c:v>
              </c:pt>
              <c:pt idx="138">
                <c:v>33.724437811770059</c:v>
              </c:pt>
              <c:pt idx="139">
                <c:v>16.633721021251233</c:v>
              </c:pt>
              <c:pt idx="140">
                <c:v>1.6990058887087969</c:v>
              </c:pt>
              <c:pt idx="141">
                <c:v>-2.3906128143806882</c:v>
              </c:pt>
              <c:pt idx="142">
                <c:v>-2.5901563414151383</c:v>
              </c:pt>
              <c:pt idx="143">
                <c:v>-11.318384084860611</c:v>
              </c:pt>
              <c:pt idx="144">
                <c:v>-2.4744272645870069</c:v>
              </c:pt>
              <c:pt idx="145">
                <c:v>16.565944650246934</c:v>
              </c:pt>
              <c:pt idx="146">
                <c:v>-0.99595489114051361</c:v>
              </c:pt>
              <c:pt idx="147">
                <c:v>31.188023264740906</c:v>
              </c:pt>
              <c:pt idx="148">
                <c:v>27.012843771426191</c:v>
              </c:pt>
              <c:pt idx="149">
                <c:v>1.4163755780177212</c:v>
              </c:pt>
              <c:pt idx="150">
                <c:v>-18.081015093120186</c:v>
              </c:pt>
              <c:pt idx="151">
                <c:v>4.7280331334550851</c:v>
              </c:pt>
              <c:pt idx="152">
                <c:v>-6.1144430577625144</c:v>
              </c:pt>
              <c:pt idx="153">
                <c:v>9.4281691977311652</c:v>
              </c:pt>
              <c:pt idx="154">
                <c:v>18.462841126991719</c:v>
              </c:pt>
              <c:pt idx="155">
                <c:v>-1.211714995401195</c:v>
              </c:pt>
              <c:pt idx="156">
                <c:v>1.9618483252605188</c:v>
              </c:pt>
              <c:pt idx="157">
                <c:v>-17.016887115097916</c:v>
              </c:pt>
              <c:pt idx="158">
                <c:v>9.5174217779726575</c:v>
              </c:pt>
              <c:pt idx="159">
                <c:v>9.9268909582968377</c:v>
              </c:pt>
              <c:pt idx="160">
                <c:v>-12.041503523078461</c:v>
              </c:pt>
              <c:pt idx="161">
                <c:v>18.698509598494923</c:v>
              </c:pt>
              <c:pt idx="162">
                <c:v>13.524791007496049</c:v>
              </c:pt>
              <c:pt idx="163">
                <c:v>16.211786933922383</c:v>
              </c:pt>
              <c:pt idx="164">
                <c:v>13.767830141199909</c:v>
              </c:pt>
              <c:pt idx="165">
                <c:v>20.837171488844433</c:v>
              </c:pt>
              <c:pt idx="166">
                <c:v>-18.654189726390427</c:v>
              </c:pt>
              <c:pt idx="167">
                <c:v>9.474061714900273</c:v>
              </c:pt>
              <c:pt idx="168">
                <c:v>13.338087548984618</c:v>
              </c:pt>
              <c:pt idx="169">
                <c:v>-8.8243452620616836</c:v>
              </c:pt>
              <c:pt idx="170">
                <c:v>-7.1262603477699713</c:v>
              </c:pt>
              <c:pt idx="171">
                <c:v>18.876632852943629</c:v>
              </c:pt>
              <c:pt idx="172">
                <c:v>-11.43637847214535</c:v>
              </c:pt>
              <c:pt idx="173">
                <c:v>6.498736924886714</c:v>
              </c:pt>
              <c:pt idx="174">
                <c:v>-52.373944574695713</c:v>
              </c:pt>
              <c:pt idx="175">
                <c:v>-24.832073805524715</c:v>
              </c:pt>
              <c:pt idx="176">
                <c:v>-19.283556885262868</c:v>
              </c:pt>
              <c:pt idx="177">
                <c:v>4.7870392528254229</c:v>
              </c:pt>
              <c:pt idx="178">
                <c:v>5.583770591217899</c:v>
              </c:pt>
              <c:pt idx="179">
                <c:v>-20.132632698833959</c:v>
              </c:pt>
              <c:pt idx="180">
                <c:v>-2.5503844366415933</c:v>
              </c:pt>
              <c:pt idx="181">
                <c:v>-24.163042671627807</c:v>
              </c:pt>
              <c:pt idx="182">
                <c:v>21.693257572477108</c:v>
              </c:pt>
              <c:pt idx="183">
                <c:v>-5.588988763910038</c:v>
              </c:pt>
              <c:pt idx="184">
                <c:v>17.427704819396865</c:v>
              </c:pt>
              <c:pt idx="185">
                <c:v>8.2003569261802909</c:v>
              </c:pt>
              <c:pt idx="186">
                <c:v>-15.26450268949668</c:v>
              </c:pt>
              <c:pt idx="187">
                <c:v>0.55967020019144798</c:v>
              </c:pt>
              <c:pt idx="188">
                <c:v>13.485174373059692</c:v>
              </c:pt>
              <c:pt idx="189">
                <c:v>-18.337071803301029</c:v>
              </c:pt>
              <c:pt idx="190">
                <c:v>10.823681292447617</c:v>
              </c:pt>
              <c:pt idx="191">
                <c:v>-23.624993303404835</c:v>
              </c:pt>
              <c:pt idx="192">
                <c:v>5.2881873248938405</c:v>
              </c:pt>
              <c:pt idx="193">
                <c:v>16.222431270193695</c:v>
              </c:pt>
              <c:pt idx="194">
                <c:v>-37.054599273823754</c:v>
              </c:pt>
              <c:pt idx="195">
                <c:v>4.1432230161630912</c:v>
              </c:pt>
              <c:pt idx="196">
                <c:v>-1.7982911794523488</c:v>
              </c:pt>
              <c:pt idx="197">
                <c:v>-15.491922302551046</c:v>
              </c:pt>
              <c:pt idx="198">
                <c:v>6.8725692093704822</c:v>
              </c:pt>
              <c:pt idx="199">
                <c:v>5.7947441259944412</c:v>
              </c:pt>
              <c:pt idx="200">
                <c:v>2.8300651049294459</c:v>
              </c:pt>
              <c:pt idx="201">
                <c:v>-13.13269293351712</c:v>
              </c:pt>
              <c:pt idx="202">
                <c:v>-9.6361467595927195</c:v>
              </c:pt>
              <c:pt idx="203">
                <c:v>-7.4157302532137805</c:v>
              </c:pt>
              <c:pt idx="204">
                <c:v>-8.6816240261707094</c:v>
              </c:pt>
              <c:pt idx="205">
                <c:v>6.1243771620310099</c:v>
              </c:pt>
              <c:pt idx="206">
                <c:v>-1.1192292727687914</c:v>
              </c:pt>
              <c:pt idx="207">
                <c:v>-26.53013218416794</c:v>
              </c:pt>
              <c:pt idx="208">
                <c:v>3.1093589959900783</c:v>
              </c:pt>
              <c:pt idx="209">
                <c:v>27.388423828606108</c:v>
              </c:pt>
              <c:pt idx="210">
                <c:v>3.7953411825712351</c:v>
              </c:pt>
              <c:pt idx="211">
                <c:v>32.379473203663736</c:v>
              </c:pt>
              <c:pt idx="212">
                <c:v>-0.40402053847753905</c:v>
              </c:pt>
              <c:pt idx="213">
                <c:v>14.606236515528394</c:v>
              </c:pt>
              <c:pt idx="214">
                <c:v>30.924114017047046</c:v>
              </c:pt>
              <c:pt idx="215">
                <c:v>5.9648967963112796</c:v>
              </c:pt>
              <c:pt idx="216">
                <c:v>-4.0678261820051489</c:v>
              </c:pt>
              <c:pt idx="217">
                <c:v>-5.6248031677044423</c:v>
              </c:pt>
              <c:pt idx="218">
                <c:v>-12.770596899418081</c:v>
              </c:pt>
              <c:pt idx="219">
                <c:v>-31.769893345769418</c:v>
              </c:pt>
              <c:pt idx="220">
                <c:v>-26.869377877045565</c:v>
              </c:pt>
              <c:pt idx="221">
                <c:v>-12.440544314758654</c:v>
              </c:pt>
              <c:pt idx="222">
                <c:v>31.41486805883531</c:v>
              </c:pt>
              <c:pt idx="223">
                <c:v>19.932961364749872</c:v>
              </c:pt>
              <c:pt idx="224">
                <c:v>4.6980957805810419</c:v>
              </c:pt>
              <c:pt idx="225">
                <c:v>37.762940028127503</c:v>
              </c:pt>
              <c:pt idx="226">
                <c:v>6.5857787867750233</c:v>
              </c:pt>
              <c:pt idx="227">
                <c:v>1.6336442796601887</c:v>
              </c:pt>
              <c:pt idx="228">
                <c:v>-17.054944591732124</c:v>
              </c:pt>
              <c:pt idx="229">
                <c:v>10.05581655223321</c:v>
              </c:pt>
              <c:pt idx="230">
                <c:v>0.94097534591600152</c:v>
              </c:pt>
              <c:pt idx="231">
                <c:v>-16.121992660594344</c:v>
              </c:pt>
              <c:pt idx="232">
                <c:v>-32.789617041671761</c:v>
              </c:pt>
              <c:pt idx="233">
                <c:v>0.30521073300829471</c:v>
              </c:pt>
              <c:pt idx="234">
                <c:v>2.1704500525085564</c:v>
              </c:pt>
              <c:pt idx="235">
                <c:v>36.314761368011077</c:v>
              </c:pt>
              <c:pt idx="236">
                <c:v>-13.519615149908077</c:v>
              </c:pt>
              <c:pt idx="237">
                <c:v>4.3168688091247418</c:v>
              </c:pt>
              <c:pt idx="238">
                <c:v>1.0364517276634615</c:v>
              </c:pt>
              <c:pt idx="239">
                <c:v>17.071094255921082</c:v>
              </c:pt>
              <c:pt idx="240">
                <c:v>24.246175212634967</c:v>
              </c:pt>
              <c:pt idx="241">
                <c:v>13.954196523388475</c:v>
              </c:pt>
              <c:pt idx="242">
                <c:v>-0.6240720002079172</c:v>
              </c:pt>
              <c:pt idx="243">
                <c:v>31.461542303921362</c:v>
              </c:pt>
              <c:pt idx="244">
                <c:v>4.9937880548535816</c:v>
              </c:pt>
            </c:numLit>
          </c:yVal>
          <c:smooth val="0"/>
          <c:extLst>
            <c:ext xmlns:c16="http://schemas.microsoft.com/office/drawing/2014/chart" uri="{C3380CC4-5D6E-409C-BE32-E72D297353CC}">
              <c16:uniqueId val="{00000000-9481-4893-B0F2-E4F3C21E0AB1}"/>
            </c:ext>
          </c:extLst>
        </c:ser>
        <c:dLbls>
          <c:showLegendKey val="0"/>
          <c:showVal val="0"/>
          <c:showCatName val="0"/>
          <c:showSerName val="0"/>
          <c:showPercent val="0"/>
          <c:showBubbleSize val="0"/>
        </c:dLbls>
        <c:axId val="1875452848"/>
        <c:axId val="1875451600"/>
      </c:scatterChart>
      <c:valAx>
        <c:axId val="1875452848"/>
        <c:scaling>
          <c:orientation val="minMax"/>
          <c:min val="50"/>
        </c:scaling>
        <c:delete val="0"/>
        <c:axPos val="b"/>
        <c:numFmt formatCode="General" sourceLinked="1"/>
        <c:majorTickMark val="out"/>
        <c:minorTickMark val="none"/>
        <c:tickLblPos val="nextTo"/>
        <c:crossAx val="1875451600"/>
        <c:crossesAt val="-80"/>
        <c:crossBetween val="midCat"/>
      </c:valAx>
      <c:valAx>
        <c:axId val="187545160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875452848"/>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Model 4.0 for Y    (3 variables, no constant, n=245)</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-67.0</c:v>
              </c:pt>
              <c:pt idx="1">
                <c:v>-60.3</c:v>
              </c:pt>
              <c:pt idx="2">
                <c:v>-53.6</c:v>
              </c:pt>
              <c:pt idx="3">
                <c:v>-46.9</c:v>
              </c:pt>
              <c:pt idx="4">
                <c:v>-40.2</c:v>
              </c:pt>
              <c:pt idx="5">
                <c:v>-33.5</c:v>
              </c:pt>
              <c:pt idx="6">
                <c:v>-26.8</c:v>
              </c:pt>
              <c:pt idx="7">
                <c:v>-20.1</c:v>
              </c:pt>
              <c:pt idx="8">
                <c:v>-13.4</c:v>
              </c:pt>
              <c:pt idx="9">
                <c:v>-6.7</c:v>
              </c:pt>
              <c:pt idx="10">
                <c:v>0.0</c:v>
              </c:pt>
              <c:pt idx="11">
                <c:v>6.7</c:v>
              </c:pt>
              <c:pt idx="12">
                <c:v>13.4</c:v>
              </c:pt>
              <c:pt idx="13">
                <c:v>20.1</c:v>
              </c:pt>
              <c:pt idx="14">
                <c:v>26.8</c:v>
              </c:pt>
              <c:pt idx="15">
                <c:v>33.5</c:v>
              </c:pt>
              <c:pt idx="16">
                <c:v>40.2</c:v>
              </c:pt>
              <c:pt idx="17">
                <c:v>46.9</c:v>
              </c:pt>
              <c:pt idx="18">
                <c:v>53.6</c:v>
              </c:pt>
              <c:pt idx="19">
                <c:v>60.3</c:v>
              </c:pt>
              <c:pt idx="20">
                <c:v>67.0</c:v>
              </c:pt>
            </c:strLit>
          </c:cat>
          <c:val>
            <c:numLit>
              <c:formatCode>General</c:formatCode>
              <c:ptCount val="21"/>
              <c:pt idx="0">
                <c:v>0</c:v>
              </c:pt>
              <c:pt idx="1">
                <c:v>1</c:v>
              </c:pt>
              <c:pt idx="2">
                <c:v>1</c:v>
              </c:pt>
              <c:pt idx="3">
                <c:v>0</c:v>
              </c:pt>
              <c:pt idx="4">
                <c:v>2</c:v>
              </c:pt>
              <c:pt idx="5">
                <c:v>5</c:v>
              </c:pt>
              <c:pt idx="6">
                <c:v>6</c:v>
              </c:pt>
              <c:pt idx="7">
                <c:v>20</c:v>
              </c:pt>
              <c:pt idx="8">
                <c:v>18</c:v>
              </c:pt>
              <c:pt idx="9">
                <c:v>26</c:v>
              </c:pt>
              <c:pt idx="10">
                <c:v>43</c:v>
              </c:pt>
              <c:pt idx="11">
                <c:v>47</c:v>
              </c:pt>
              <c:pt idx="12">
                <c:v>32</c:v>
              </c:pt>
              <c:pt idx="13">
                <c:v>18</c:v>
              </c:pt>
              <c:pt idx="14">
                <c:v>9</c:v>
              </c:pt>
              <c:pt idx="15">
                <c:v>13</c:v>
              </c:pt>
              <c:pt idx="16">
                <c:v>1</c:v>
              </c:pt>
              <c:pt idx="17">
                <c:v>2</c:v>
              </c:pt>
              <c:pt idx="18">
                <c:v>0</c:v>
              </c:pt>
              <c:pt idx="19">
                <c:v>0</c:v>
              </c:pt>
              <c:pt idx="20">
                <c:v>1</c:v>
              </c:pt>
            </c:numLit>
          </c:val>
          <c:extLst>
            <c:ext xmlns:c16="http://schemas.microsoft.com/office/drawing/2014/chart" uri="{C3380CC4-5D6E-409C-BE32-E72D297353CC}">
              <c16:uniqueId val="{00000000-9E75-40E4-95B2-9D1603DCC61A}"/>
            </c:ext>
          </c:extLst>
        </c:ser>
        <c:ser>
          <c:idx val="1"/>
          <c:order val="1"/>
          <c:tx>
            <c:v>Normal</c:v>
          </c:tx>
          <c:spPr>
            <a:solidFill>
              <a:srgbClr val="FFD2D2"/>
            </a:solidFill>
            <a:ln w="9525">
              <a:solidFill>
                <a:srgbClr val="FF0000"/>
              </a:solidFill>
              <a:prstDash val="solid"/>
            </a:ln>
          </c:spPr>
          <c:invertIfNegative val="0"/>
          <c:cat>
            <c:strLit>
              <c:ptCount val="21"/>
              <c:pt idx="0">
                <c:v>-67.0</c:v>
              </c:pt>
              <c:pt idx="1">
                <c:v>-60.3</c:v>
              </c:pt>
              <c:pt idx="2">
                <c:v>-53.6</c:v>
              </c:pt>
              <c:pt idx="3">
                <c:v>-46.9</c:v>
              </c:pt>
              <c:pt idx="4">
                <c:v>-40.2</c:v>
              </c:pt>
              <c:pt idx="5">
                <c:v>-33.5</c:v>
              </c:pt>
              <c:pt idx="6">
                <c:v>-26.8</c:v>
              </c:pt>
              <c:pt idx="7">
                <c:v>-20.1</c:v>
              </c:pt>
              <c:pt idx="8">
                <c:v>-13.4</c:v>
              </c:pt>
              <c:pt idx="9">
                <c:v>-6.7</c:v>
              </c:pt>
              <c:pt idx="10">
                <c:v>0.0</c:v>
              </c:pt>
              <c:pt idx="11">
                <c:v>6.7</c:v>
              </c:pt>
              <c:pt idx="12">
                <c:v>13.4</c:v>
              </c:pt>
              <c:pt idx="13">
                <c:v>20.1</c:v>
              </c:pt>
              <c:pt idx="14">
                <c:v>26.8</c:v>
              </c:pt>
              <c:pt idx="15">
                <c:v>33.5</c:v>
              </c:pt>
              <c:pt idx="16">
                <c:v>40.2</c:v>
              </c:pt>
              <c:pt idx="17">
                <c:v>46.9</c:v>
              </c:pt>
              <c:pt idx="18">
                <c:v>53.6</c:v>
              </c:pt>
              <c:pt idx="19">
                <c:v>60.3</c:v>
              </c:pt>
              <c:pt idx="20">
                <c:v>67.0</c:v>
              </c:pt>
            </c:strLit>
          </c:cat>
          <c:val>
            <c:numLit>
              <c:formatCode>General</c:formatCode>
              <c:ptCount val="21"/>
              <c:pt idx="0">
                <c:v>2.533649675452385E-2</c:v>
              </c:pt>
              <c:pt idx="1">
                <c:v>0.10135188561108188</c:v>
              </c:pt>
              <c:pt idx="2">
                <c:v>0.3503481504916085</c:v>
              </c:pt>
              <c:pt idx="3">
                <c:v>1.0465580352584338</c:v>
              </c:pt>
              <c:pt idx="4">
                <c:v>2.7016796914642671</c:v>
              </c:pt>
              <c:pt idx="5">
                <c:v>6.0272847952175521</c:v>
              </c:pt>
              <c:pt idx="6">
                <c:v>11.620792253380895</c:v>
              </c:pt>
              <c:pt idx="7">
                <c:v>19.363475125925405</c:v>
              </c:pt>
              <c:pt idx="8">
                <c:v>27.884972314324848</c:v>
              </c:pt>
              <c:pt idx="9">
                <c:v>34.705689551358915</c:v>
              </c:pt>
              <c:pt idx="10">
                <c:v>37.331652552619957</c:v>
              </c:pt>
              <c:pt idx="11">
                <c:v>34.705689551358887</c:v>
              </c:pt>
              <c:pt idx="12">
                <c:v>27.88497231432487</c:v>
              </c:pt>
              <c:pt idx="13">
                <c:v>19.363475125925419</c:v>
              </c:pt>
              <c:pt idx="14">
                <c:v>11.62079225338087</c:v>
              </c:pt>
              <c:pt idx="15">
                <c:v>6.0272847952175255</c:v>
              </c:pt>
              <c:pt idx="16">
                <c:v>2.7016796914642782</c:v>
              </c:pt>
              <c:pt idx="17">
                <c:v>1.0465580352584425</c:v>
              </c:pt>
              <c:pt idx="18">
                <c:v>0.35034815049158397</c:v>
              </c:pt>
              <c:pt idx="19">
                <c:v>0.10135188561110908</c:v>
              </c:pt>
              <c:pt idx="20">
                <c:v>2.5336496754505333E-2</c:v>
              </c:pt>
            </c:numLit>
          </c:val>
          <c:extLst>
            <c:ext xmlns:c16="http://schemas.microsoft.com/office/drawing/2014/chart" uri="{C3380CC4-5D6E-409C-BE32-E72D297353CC}">
              <c16:uniqueId val="{00000001-9E75-40E4-95B2-9D1603DCC61A}"/>
            </c:ext>
          </c:extLst>
        </c:ser>
        <c:dLbls>
          <c:showLegendKey val="0"/>
          <c:showVal val="0"/>
          <c:showCatName val="0"/>
          <c:showSerName val="0"/>
          <c:showPercent val="0"/>
          <c:showBubbleSize val="0"/>
        </c:dLbls>
        <c:gapWidth val="50"/>
        <c:axId val="1492737920"/>
        <c:axId val="1492740416"/>
      </c:barChart>
      <c:catAx>
        <c:axId val="1492737920"/>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1492740416"/>
        <c:crosses val="autoZero"/>
        <c:auto val="1"/>
        <c:lblAlgn val="ctr"/>
        <c:lblOffset val="100"/>
        <c:noMultiLvlLbl val="0"/>
      </c:catAx>
      <c:valAx>
        <c:axId val="149274041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492737920"/>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Y (n = 245, mean = 161.771, slope = -0.006902)</a:t>
            </a:r>
          </a:p>
        </c:rich>
      </c:tx>
      <c:layout/>
      <c:overlay val="0"/>
    </c:title>
    <c:autoTitleDeleted val="0"/>
    <c:plotArea>
      <c:layout>
        <c:manualLayout>
          <c:xMode val="edge"/>
          <c:yMode val="edge"/>
          <c:x val="3.0555490265209387E-2"/>
          <c:y val="0.13333333333333333"/>
          <c:w val="0.96944450973479057"/>
          <c:h val="0.8666666666666667"/>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spPr>
              <a:ln w="3175">
                <a:solidFill>
                  <a:srgbClr val="969696"/>
                </a:solidFill>
                <a:prstDash val="solid"/>
              </a:ln>
            </c:spPr>
            <c:trendlineType val="linear"/>
            <c:dispRSqr val="0"/>
            <c:dispEq val="0"/>
          </c:trendline>
          <c:xVal>
            <c:numLit>
              <c:formatCode>General</c:formatCode>
              <c:ptCount val="2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numLit>
          </c:xVal>
          <c:y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yVal>
          <c:smooth val="0"/>
          <c:extLst>
            <c:ext xmlns:c16="http://schemas.microsoft.com/office/drawing/2014/chart" uri="{C3380CC4-5D6E-409C-BE32-E72D297353CC}">
              <c16:uniqueId val="{00000000-B9B7-4C7B-9F19-13E67CF34A35}"/>
            </c:ext>
          </c:extLst>
        </c:ser>
        <c:dLbls>
          <c:showLegendKey val="0"/>
          <c:showVal val="0"/>
          <c:showCatName val="0"/>
          <c:showSerName val="0"/>
          <c:showPercent val="0"/>
          <c:showBubbleSize val="0"/>
        </c:dLbls>
        <c:axId val="863110080"/>
        <c:axId val="863110496"/>
      </c:scatterChart>
      <c:valAx>
        <c:axId val="863110080"/>
        <c:scaling>
          <c:orientation val="minMax"/>
          <c:min val="0"/>
        </c:scaling>
        <c:delete val="0"/>
        <c:axPos val="b"/>
        <c:majorGridlines>
          <c:spPr>
            <a:ln w="3175">
              <a:solidFill>
                <a:srgbClr val="C8C8C8"/>
              </a:solidFill>
              <a:prstDash val="solid"/>
            </a:ln>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110496"/>
        <c:crossesAt val="-100000000"/>
        <c:crossBetween val="midCat"/>
      </c:valAx>
      <c:valAx>
        <c:axId val="863110496"/>
        <c:scaling>
          <c:orientation val="minMax"/>
          <c:min val="11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11008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Model 4.0 for Y    (3 variables, no constant, n=245)</a:t>
            </a:r>
          </a:p>
        </c:rich>
      </c:tx>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xVal>
          <c:yVal>
            <c:numLit>
              <c:formatCode>General</c:formatCode>
              <c:ptCount val="245"/>
              <c:pt idx="0">
                <c:v>-3.4317251597191358</c:v>
              </c:pt>
              <c:pt idx="1">
                <c:v>-3.0040517507350417</c:v>
              </c:pt>
              <c:pt idx="2">
                <c:v>-2.3058778722132147</c:v>
              </c:pt>
              <c:pt idx="3">
                <c:v>-2.1253685343970941</c:v>
              </c:pt>
              <c:pt idx="4">
                <c:v>-1.9499651843905113</c:v>
              </c:pt>
              <c:pt idx="5">
                <c:v>-1.8807387390782164</c:v>
              </c:pt>
              <c:pt idx="6">
                <c:v>-1.8341591136145861</c:v>
              </c:pt>
              <c:pt idx="7">
                <c:v>-1.8222496797030427</c:v>
              </c:pt>
              <c:pt idx="8">
                <c:v>-1.7704522267360989</c:v>
              </c:pt>
              <c:pt idx="9">
                <c:v>-1.5411671262908515</c:v>
              </c:pt>
              <c:pt idx="10">
                <c:v>-1.5217087557996831</c:v>
              </c:pt>
              <c:pt idx="11">
                <c:v>-1.4243119435748877</c:v>
              </c:pt>
              <c:pt idx="12">
                <c:v>-1.4147956317420771</c:v>
              </c:pt>
              <c:pt idx="13">
                <c:v>-1.3859378213772962</c:v>
              </c:pt>
              <c:pt idx="14">
                <c:v>-1.3550765188781708</c:v>
              </c:pt>
              <c:pt idx="15">
                <c:v>-1.306940493428671</c:v>
              </c:pt>
              <c:pt idx="16">
                <c:v>-1.2856638503908457</c:v>
              </c:pt>
              <c:pt idx="17">
                <c:v>-1.2579391154447572</c:v>
              </c:pt>
              <c:pt idx="18">
                <c:v>-1.2564220873065928</c:v>
              </c:pt>
              <c:pt idx="19">
                <c:v>-1.2452697403075923</c:v>
              </c:pt>
              <c:pt idx="20">
                <c:v>-1.223005993277251</c:v>
              </c:pt>
              <c:pt idx="21">
                <c:v>-1.1851912081157057</c:v>
              </c:pt>
              <c:pt idx="22">
                <c:v>-1.1723023057243875</c:v>
              </c:pt>
              <c:pt idx="23">
                <c:v>-1.1706886485488208</c:v>
              </c:pt>
              <c:pt idx="24">
                <c:v>-1.1547625636557104</c:v>
              </c:pt>
              <c:pt idx="25">
                <c:v>-1.1361464521574729</c:v>
              </c:pt>
              <c:pt idx="26">
                <c:v>-1.1248611076595767</c:v>
              </c:pt>
              <c:pt idx="27">
                <c:v>-1.1060614832811502</c:v>
              </c:pt>
              <c:pt idx="28">
                <c:v>-1.0699623975464592</c:v>
              </c:pt>
              <c:pt idx="29">
                <c:v>-1.0517732261983375</c:v>
              </c:pt>
              <c:pt idx="30">
                <c:v>-1.0380900291959432</c:v>
              </c:pt>
              <c:pt idx="31">
                <c:v>-1.0370863887880071</c:v>
              </c:pt>
              <c:pt idx="32">
                <c:v>-1.0257025645269657</c:v>
              </c:pt>
              <c:pt idx="33">
                <c:v>-0.97823329091457267</c:v>
              </c:pt>
              <c:pt idx="34">
                <c:v>-0.97605039958874373</c:v>
              </c:pt>
              <c:pt idx="35">
                <c:v>-0.94548731777984218</c:v>
              </c:pt>
              <c:pt idx="36">
                <c:v>-0.93756220295683068</c:v>
              </c:pt>
              <c:pt idx="37">
                <c:v>-0.92472126494736739</c:v>
              </c:pt>
              <c:pt idx="38">
                <c:v>-0.92090970205570843</c:v>
              </c:pt>
              <c:pt idx="39">
                <c:v>-0.88858184528867123</c:v>
              </c:pt>
              <c:pt idx="40">
                <c:v>-0.8755375674078425</c:v>
              </c:pt>
              <c:pt idx="41">
                <c:v>-0.86962355484497433</c:v>
              </c:pt>
              <c:pt idx="42">
                <c:v>-0.79997597819501454</c:v>
              </c:pt>
              <c:pt idx="43">
                <c:v>-0.77545473975942769</c:v>
              </c:pt>
              <c:pt idx="44">
                <c:v>-0.7739661777125223</c:v>
              </c:pt>
              <c:pt idx="45">
                <c:v>-0.7532617510321834</c:v>
              </c:pt>
              <c:pt idx="46">
                <c:v>-0.73249273632453471</c:v>
              </c:pt>
              <c:pt idx="47">
                <c:v>-0.71356166185931647</c:v>
              </c:pt>
              <c:pt idx="48">
                <c:v>-0.69067357888989378</c:v>
              </c:pt>
              <c:pt idx="49">
                <c:v>-0.65596496598263676</c:v>
              </c:pt>
              <c:pt idx="50">
                <c:v>-0.65516297907061638</c:v>
              </c:pt>
              <c:pt idx="51">
                <c:v>-0.6491970731195339</c:v>
              </c:pt>
              <c:pt idx="52">
                <c:v>-0.63969254694431998</c:v>
              </c:pt>
              <c:pt idx="53">
                <c:v>-0.55692711625350133</c:v>
              </c:pt>
              <c:pt idx="54">
                <c:v>-0.55270772095864218</c:v>
              </c:pt>
              <c:pt idx="55">
                <c:v>-0.50678955695748673</c:v>
              </c:pt>
              <c:pt idx="56">
                <c:v>-0.5061446115783782</c:v>
              </c:pt>
              <c:pt idx="57">
                <c:v>-0.4979584422526388</c:v>
              </c:pt>
              <c:pt idx="58">
                <c:v>-0.49375875110970585</c:v>
              </c:pt>
              <c:pt idx="59">
                <c:v>-0.44854055210134008</c:v>
              </c:pt>
              <c:pt idx="60">
                <c:v>-0.43779056244856346</c:v>
              </c:pt>
              <c:pt idx="61">
                <c:v>-0.42534962052311864</c:v>
              </c:pt>
              <c:pt idx="62">
                <c:v>-0.4242523951280972</c:v>
              </c:pt>
              <c:pt idx="63">
                <c:v>-0.42044669414369162</c:v>
              </c:pt>
              <c:pt idx="64">
                <c:v>-0.41538559474987263</c:v>
              </c:pt>
              <c:pt idx="65">
                <c:v>-0.4093912227075327</c:v>
              </c:pt>
              <c:pt idx="66">
                <c:v>-0.40874627732842417</c:v>
              </c:pt>
              <c:pt idx="67">
                <c:v>-0.40719500336689357</c:v>
              </c:pt>
              <c:pt idx="68">
                <c:v>-0.39172160936542483</c:v>
              </c:pt>
              <c:pt idx="69">
                <c:v>-0.37126332530475226</c:v>
              </c:pt>
              <c:pt idx="70">
                <c:v>-0.35651089627977062</c:v>
              </c:pt>
              <c:pt idx="71">
                <c:v>-0.35071071162578976</c:v>
              </c:pt>
              <c:pt idx="72">
                <c:v>-0.33563449585140481</c:v>
              </c:pt>
              <c:pt idx="73">
                <c:v>-0.32262606799424387</c:v>
              </c:pt>
              <c:pt idx="74">
                <c:v>-0.32057183428521568</c:v>
              </c:pt>
              <c:pt idx="75">
                <c:v>-0.29579554727239366</c:v>
              </c:pt>
              <c:pt idx="76">
                <c:v>-0.26745698654509592</c:v>
              </c:pt>
              <c:pt idx="77">
                <c:v>-0.23332136738928078</c:v>
              </c:pt>
              <c:pt idx="78">
                <c:v>-0.20830615733891325</c:v>
              </c:pt>
              <c:pt idx="79">
                <c:v>-0.18291018263762859</c:v>
              </c:pt>
              <c:pt idx="80">
                <c:v>-0.16407775228585136</c:v>
              </c:pt>
              <c:pt idx="81">
                <c:v>-0.14856554638553923</c:v>
              </c:pt>
              <c:pt idx="82">
                <c:v>-0.14628431931480299</c:v>
              </c:pt>
              <c:pt idx="83">
                <c:v>-0.14254710997712636</c:v>
              </c:pt>
              <c:pt idx="84">
                <c:v>-0.14192758663895816</c:v>
              </c:pt>
              <c:pt idx="85">
                <c:v>-0.13954024429233389</c:v>
              </c:pt>
              <c:pt idx="86">
                <c:v>-0.13712017814750696</c:v>
              </c:pt>
              <c:pt idx="87">
                <c:v>-0.12992993659670779</c:v>
              </c:pt>
              <c:pt idx="88">
                <c:v>-0.12638899156651678</c:v>
              </c:pt>
              <c:pt idx="89">
                <c:v>-0.10314594040669692</c:v>
              </c:pt>
              <c:pt idx="90">
                <c:v>-6.9501248815342087E-2</c:v>
              </c:pt>
              <c:pt idx="91">
                <c:v>-6.419647562615402E-2</c:v>
              </c:pt>
              <c:pt idx="92">
                <c:v>-5.7125734154255661E-2</c:v>
              </c:pt>
              <c:pt idx="93">
                <c:v>-3.579536733452552E-2</c:v>
              </c:pt>
              <c:pt idx="94">
                <c:v>-2.3173710053772799E-2</c:v>
              </c:pt>
              <c:pt idx="95">
                <c:v>-1.9838409368951693E-2</c:v>
              </c:pt>
              <c:pt idx="96">
                <c:v>-5.065206553656677E-3</c:v>
              </c:pt>
              <c:pt idx="97">
                <c:v>-3.6666607749170797E-5</c:v>
              </c:pt>
              <c:pt idx="98">
                <c:v>3.3404900262324492E-3</c:v>
              </c:pt>
              <c:pt idx="99">
                <c:v>1.7506201686394936E-2</c:v>
              </c:pt>
              <c:pt idx="100">
                <c:v>3.2101424828170272E-2</c:v>
              </c:pt>
              <c:pt idx="101">
                <c:v>5.3972231006316158E-2</c:v>
              </c:pt>
              <c:pt idx="102">
                <c:v>5.9448541680858676E-2</c:v>
              </c:pt>
              <c:pt idx="103">
                <c:v>6.2276214035503374E-2</c:v>
              </c:pt>
              <c:pt idx="104">
                <c:v>6.5306979736077631E-2</c:v>
              </c:pt>
              <c:pt idx="105">
                <c:v>8.1240119861016064E-2</c:v>
              </c:pt>
              <c:pt idx="106">
                <c:v>9.370216427735982E-2</c:v>
              </c:pt>
              <c:pt idx="107">
                <c:v>9.7451159272634563E-2</c:v>
              </c:pt>
              <c:pt idx="108">
                <c:v>0.10452928467694489</c:v>
              </c:pt>
              <c:pt idx="109">
                <c:v>0.10607333905635466</c:v>
              </c:pt>
              <c:pt idx="110">
                <c:v>0.11230071038589376</c:v>
              </c:pt>
              <c:pt idx="111">
                <c:v>0.11252721069672671</c:v>
              </c:pt>
              <c:pt idx="112">
                <c:v>0.12307098077810867</c:v>
              </c:pt>
              <c:pt idx="113">
                <c:v>0.12449213694076952</c:v>
              </c:pt>
              <c:pt idx="114">
                <c:v>0.13741849355606353</c:v>
              </c:pt>
              <c:pt idx="115">
                <c:v>0.14244238525134734</c:v>
              </c:pt>
              <c:pt idx="116">
                <c:v>0.15347276334715149</c:v>
              </c:pt>
              <c:pt idx="117">
                <c:v>0.15548834950762741</c:v>
              </c:pt>
              <c:pt idx="118">
                <c:v>0.15863226032897229</c:v>
              </c:pt>
              <c:pt idx="119">
                <c:v>0.162326173867473</c:v>
              </c:pt>
              <c:pt idx="120">
                <c:v>0.17051660090015924</c:v>
              </c:pt>
              <c:pt idx="121">
                <c:v>0.17834584374766876</c:v>
              </c:pt>
              <c:pt idx="122">
                <c:v>0.19430311008177306</c:v>
              </c:pt>
              <c:pt idx="123">
                <c:v>0.19621996995366484</c:v>
              </c:pt>
              <c:pt idx="124">
                <c:v>0.21367174241707435</c:v>
              </c:pt>
              <c:pt idx="125">
                <c:v>0.21769224022985789</c:v>
              </c:pt>
              <c:pt idx="126">
                <c:v>0.22790425934851277</c:v>
              </c:pt>
              <c:pt idx="127">
                <c:v>0.23536802384774966</c:v>
              </c:pt>
              <c:pt idx="128">
                <c:v>0.23584990143640175</c:v>
              </c:pt>
              <c:pt idx="129">
                <c:v>0.23764596034272958</c:v>
              </c:pt>
              <c:pt idx="130">
                <c:v>0.24713107040249588</c:v>
              </c:pt>
              <c:pt idx="131">
                <c:v>0.24760589275931999</c:v>
              </c:pt>
              <c:pt idx="132">
                <c:v>0.26947221503713498</c:v>
              </c:pt>
              <c:pt idx="133">
                <c:v>0.27118935431400154</c:v>
              </c:pt>
              <c:pt idx="134">
                <c:v>0.27457381270524872</c:v>
              </c:pt>
              <c:pt idx="135">
                <c:v>0.28643245932311556</c:v>
              </c:pt>
              <c:pt idx="136">
                <c:v>0.28928859776901777</c:v>
              </c:pt>
              <c:pt idx="137">
                <c:v>0.30331853979235046</c:v>
              </c:pt>
              <c:pt idx="138">
                <c:v>0.31696265298352</c:v>
              </c:pt>
              <c:pt idx="139">
                <c:v>0.31783755359950899</c:v>
              </c:pt>
              <c:pt idx="140">
                <c:v>0.32027253162740077</c:v>
              </c:pt>
              <c:pt idx="141">
                <c:v>0.3211371482789</c:v>
              </c:pt>
              <c:pt idx="142">
                <c:v>0.32311519804025512</c:v>
              </c:pt>
              <c:pt idx="143">
                <c:v>0.33237349942065803</c:v>
              </c:pt>
              <c:pt idx="144">
                <c:v>0.33243020540979046</c:v>
              </c:pt>
              <c:pt idx="145">
                <c:v>0.3421330741731104</c:v>
              </c:pt>
              <c:pt idx="146">
                <c:v>0.34751522463454604</c:v>
              </c:pt>
              <c:pt idx="147">
                <c:v>0.35128050951980166</c:v>
              </c:pt>
              <c:pt idx="148">
                <c:v>0.36503845061985685</c:v>
              </c:pt>
              <c:pt idx="149">
                <c:v>0.37275294414628912</c:v>
              </c:pt>
              <c:pt idx="150">
                <c:v>0.37774546971823442</c:v>
              </c:pt>
              <c:pt idx="151">
                <c:v>0.38088810503985832</c:v>
              </c:pt>
              <c:pt idx="152">
                <c:v>0.38466124657635076</c:v>
              </c:pt>
              <c:pt idx="153">
                <c:v>0.39419512379886629</c:v>
              </c:pt>
              <c:pt idx="154">
                <c:v>0.41719925192114227</c:v>
              </c:pt>
              <c:pt idx="155">
                <c:v>0.42514666255962735</c:v>
              </c:pt>
              <c:pt idx="156">
                <c:v>0.43425985208295581</c:v>
              </c:pt>
              <c:pt idx="157">
                <c:v>0.43987323328099454</c:v>
              </c:pt>
              <c:pt idx="158">
                <c:v>0.44953745449576382</c:v>
              </c:pt>
              <c:pt idx="159">
                <c:v>0.47035404304158718</c:v>
              </c:pt>
              <c:pt idx="160">
                <c:v>0.47071382383289923</c:v>
              </c:pt>
              <c:pt idx="161">
                <c:v>0.48365984814396867</c:v>
              </c:pt>
              <c:pt idx="162">
                <c:v>0.49001717292208147</c:v>
              </c:pt>
              <c:pt idx="163">
                <c:v>0.50493328278118232</c:v>
              </c:pt>
              <c:pt idx="164">
                <c:v>0.53274634142006805</c:v>
              </c:pt>
              <c:pt idx="165">
                <c:v>0.54077859543836071</c:v>
              </c:pt>
              <c:pt idx="166">
                <c:v>0.54341088708007346</c:v>
              </c:pt>
              <c:pt idx="167">
                <c:v>0.54589792284647076</c:v>
              </c:pt>
              <c:pt idx="168">
                <c:v>0.56938415475078286</c:v>
              </c:pt>
              <c:pt idx="169">
                <c:v>0.57677903705961397</c:v>
              </c:pt>
              <c:pt idx="170">
                <c:v>0.59678816732984041</c:v>
              </c:pt>
              <c:pt idx="171">
                <c:v>0.59813344791336354</c:v>
              </c:pt>
              <c:pt idx="172">
                <c:v>0.60221081606557236</c:v>
              </c:pt>
              <c:pt idx="173">
                <c:v>0.62082203278774695</c:v>
              </c:pt>
              <c:pt idx="174">
                <c:v>0.62654652654493315</c:v>
              </c:pt>
              <c:pt idx="175">
                <c:v>0.65262463399181136</c:v>
              </c:pt>
              <c:pt idx="176">
                <c:v>0.66769194380862418</c:v>
              </c:pt>
              <c:pt idx="177">
                <c:v>0.68513007988869135</c:v>
              </c:pt>
              <c:pt idx="178">
                <c:v>0.70327435123733051</c:v>
              </c:pt>
              <c:pt idx="179">
                <c:v>0.73053333413445831</c:v>
              </c:pt>
              <c:pt idx="180">
                <c:v>0.74589466877764088</c:v>
              </c:pt>
              <c:pt idx="181">
                <c:v>0.76504272455245548</c:v>
              </c:pt>
              <c:pt idx="182">
                <c:v>0.77347929420480632</c:v>
              </c:pt>
              <c:pt idx="183">
                <c:v>0.77575161531797043</c:v>
              </c:pt>
              <c:pt idx="184">
                <c:v>0.78969179379849208</c:v>
              </c:pt>
              <c:pt idx="185">
                <c:v>0.80038135062370419</c:v>
              </c:pt>
              <c:pt idx="186">
                <c:v>0.80526494306282848</c:v>
              </c:pt>
              <c:pt idx="187">
                <c:v>0.80937232471839871</c:v>
              </c:pt>
              <c:pt idx="188">
                <c:v>0.81181067549719321</c:v>
              </c:pt>
              <c:pt idx="189">
                <c:v>0.81652807392039584</c:v>
              </c:pt>
              <c:pt idx="190">
                <c:v>0.81981413472364284</c:v>
              </c:pt>
              <c:pt idx="191">
                <c:v>0.83778089911758558</c:v>
              </c:pt>
              <c:pt idx="192">
                <c:v>0.90636305275853668</c:v>
              </c:pt>
              <c:pt idx="193">
                <c:v>0.91135530641809892</c:v>
              </c:pt>
              <c:pt idx="194">
                <c:v>0.91261703945359063</c:v>
              </c:pt>
              <c:pt idx="195">
                <c:v>0.9197462554652176</c:v>
              </c:pt>
              <c:pt idx="196">
                <c:v>0.92987166265347043</c:v>
              </c:pt>
              <c:pt idx="197">
                <c:v>0.9304821978589225</c:v>
              </c:pt>
              <c:pt idx="198">
                <c:v>0.93670074540603665</c:v>
              </c:pt>
              <c:pt idx="199">
                <c:v>0.9501853532948874</c:v>
              </c:pt>
              <c:pt idx="200">
                <c:v>0.95407285360878025</c:v>
              </c:pt>
              <c:pt idx="201">
                <c:v>0.96446398388243648</c:v>
              </c:pt>
              <c:pt idx="202">
                <c:v>0.97915959935619545</c:v>
              </c:pt>
              <c:pt idx="203">
                <c:v>0.99961397979745059</c:v>
              </c:pt>
              <c:pt idx="204">
                <c:v>1.0091436196450745</c:v>
              </c:pt>
              <c:pt idx="205">
                <c:v>1.056931234030239</c:v>
              </c:pt>
              <c:pt idx="206">
                <c:v>1.0589870719395713</c:v>
              </c:pt>
              <c:pt idx="207">
                <c:v>1.0616103136054742</c:v>
              </c:pt>
              <c:pt idx="208">
                <c:v>1.0725044858017743</c:v>
              </c:pt>
              <c:pt idx="209">
                <c:v>1.0827212353461992</c:v>
              </c:pt>
              <c:pt idx="210">
                <c:v>1.0897619887016816</c:v>
              </c:pt>
              <c:pt idx="211">
                <c:v>1.0976273534852419</c:v>
              </c:pt>
              <c:pt idx="212">
                <c:v>1.1106383069549026</c:v>
              </c:pt>
              <c:pt idx="213">
                <c:v>1.1433098646925564</c:v>
              </c:pt>
              <c:pt idx="214">
                <c:v>1.1457450070707409</c:v>
              </c:pt>
              <c:pt idx="215">
                <c:v>1.1951733252047703</c:v>
              </c:pt>
              <c:pt idx="216">
                <c:v>1.2442764989145307</c:v>
              </c:pt>
              <c:pt idx="217">
                <c:v>1.2443494744615922</c:v>
              </c:pt>
              <c:pt idx="218">
                <c:v>1.3014922657900019</c:v>
              </c:pt>
              <c:pt idx="219">
                <c:v>1.3822692187367347</c:v>
              </c:pt>
              <c:pt idx="220">
                <c:v>1.3824737519326764</c:v>
              </c:pt>
              <c:pt idx="221">
                <c:v>1.3907061170896695</c:v>
              </c:pt>
              <c:pt idx="222">
                <c:v>1.413712878386534</c:v>
              </c:pt>
              <c:pt idx="223">
                <c:v>1.4260718769642537</c:v>
              </c:pt>
              <c:pt idx="224">
                <c:v>1.493252162663848</c:v>
              </c:pt>
              <c:pt idx="225">
                <c:v>1.5493960075539426</c:v>
              </c:pt>
              <c:pt idx="226">
                <c:v>1.5709384355202642</c:v>
              </c:pt>
              <c:pt idx="227">
                <c:v>1.6547106743555227</c:v>
              </c:pt>
              <c:pt idx="228">
                <c:v>1.7600349211544966</c:v>
              </c:pt>
              <c:pt idx="229">
                <c:v>1.7737376782905787</c:v>
              </c:pt>
              <c:pt idx="230">
                <c:v>1.7888749196041334</c:v>
              </c:pt>
              <c:pt idx="231">
                <c:v>1.8018862271613203</c:v>
              </c:pt>
              <c:pt idx="232">
                <c:v>1.8025417648734523</c:v>
              </c:pt>
              <c:pt idx="233">
                <c:v>1.8045633569594208</c:v>
              </c:pt>
              <c:pt idx="234">
                <c:v>1.8451204526579861</c:v>
              </c:pt>
              <c:pt idx="235">
                <c:v>1.8572138103254474</c:v>
              </c:pt>
              <c:pt idx="236">
                <c:v>1.9343579574479948</c:v>
              </c:pt>
              <c:pt idx="237">
                <c:v>1.9481118102462844</c:v>
              </c:pt>
              <c:pt idx="238">
                <c:v>1.9927474877536866</c:v>
              </c:pt>
              <c:pt idx="239">
                <c:v>2.0702679774699133</c:v>
              </c:pt>
              <c:pt idx="240">
                <c:v>2.0829330949001323</c:v>
              </c:pt>
              <c:pt idx="241">
                <c:v>2.1659973680731284</c:v>
              </c:pt>
              <c:pt idx="242">
                <c:v>2.5298188808288615</c:v>
              </c:pt>
              <c:pt idx="243">
                <c:v>2.5385494337965437</c:v>
              </c:pt>
              <c:pt idx="244">
                <c:v>3.7860073784575587</c:v>
              </c:pt>
            </c:numLit>
          </c:yVal>
          <c:smooth val="0"/>
          <c:extLst>
            <c:ext xmlns:c16="http://schemas.microsoft.com/office/drawing/2014/chart" uri="{C3380CC4-5D6E-409C-BE32-E72D297353CC}">
              <c16:uniqueId val="{00000000-3BF2-4F88-BF71-75B3EDA042E6}"/>
            </c:ext>
          </c:extLst>
        </c:ser>
        <c:ser>
          <c:idx val="1"/>
          <c:order val="1"/>
          <c:tx>
            <c:v>Theoretical</c:v>
          </c:tx>
          <c:spPr>
            <a:ln w="12700">
              <a:solidFill>
                <a:srgbClr val="FF0000"/>
              </a:solidFill>
              <a:prstDash val="solid"/>
            </a:ln>
          </c:spPr>
          <c:marker>
            <c:symbol val="none"/>
          </c:marker>
          <c:x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xVal>
          <c:yVal>
            <c:numLit>
              <c:formatCode>General</c:formatCode>
              <c:ptCount val="245"/>
              <c:pt idx="0">
                <c:v>-2.6466193392086392</c:v>
              </c:pt>
              <c:pt idx="1">
                <c:v>-2.4030230473219394</c:v>
              </c:pt>
              <c:pt idx="2">
                <c:v>-2.2509256965027937</c:v>
              </c:pt>
              <c:pt idx="3">
                <c:v>-2.1379558682828801</c:v>
              </c:pt>
              <c:pt idx="4">
                <c:v>-2.0470782055041279</c:v>
              </c:pt>
              <c:pt idx="5">
                <c:v>-1.9705053031703286</c:v>
              </c:pt>
              <c:pt idx="6">
                <c:v>-1.9039970444507321</c:v>
              </c:pt>
              <c:pt idx="7">
                <c:v>-1.8449786087129083</c:v>
              </c:pt>
              <c:pt idx="8">
                <c:v>-1.7917642873785156</c:v>
              </c:pt>
              <c:pt idx="9">
                <c:v>-1.7431878160897443</c:v>
              </c:pt>
              <c:pt idx="10">
                <c:v>-1.6984074110972815</c:v>
              </c:pt>
              <c:pt idx="11">
                <c:v>-1.6567947658159807</c:v>
              </c:pt>
              <c:pt idx="12">
                <c:v>-1.6178679580601458</c:v>
              </c:pt>
              <c:pt idx="13">
                <c:v>-1.5812489010902395</c:v>
              </c:pt>
              <c:pt idx="14">
                <c:v>-1.54663527139923</c:v>
              </c:pt>
              <c:pt idx="15">
                <c:v>-1.5137813636737409</c:v>
              </c:pt>
              <c:pt idx="16">
                <c:v>-1.482484660720347</c:v>
              </c:pt>
              <c:pt idx="17">
                <c:v>-1.4525761808120043</c:v>
              </c:pt>
              <c:pt idx="18">
                <c:v>-1.4239133917437459</c:v>
              </c:pt>
              <c:pt idx="19">
                <c:v>-1.3963749115339106</c:v>
              </c:pt>
              <c:pt idx="20">
                <c:v>-1.3698564795107979</c:v>
              </c:pt>
              <c:pt idx="21">
                <c:v>-1.3442678479221233</c:v>
              </c:pt>
              <c:pt idx="22">
                <c:v>-1.3195303519162964</c:v>
              </c:pt>
              <c:pt idx="23">
                <c:v>-1.2955749870976874</c:v>
              </c:pt>
              <c:pt idx="24">
                <c:v>-1.2723408721163445</c:v>
              </c:pt>
              <c:pt idx="25">
                <c:v>-1.249774007008168</c:v>
              </c:pt>
              <c:pt idx="26">
                <c:v>-1.2278262613112725</c:v>
              </c:pt>
              <c:pt idx="27">
                <c:v>-1.2064545425780033</c:v>
              </c:pt>
              <c:pt idx="28">
                <c:v>-1.1856201078835136</c:v>
              </c:pt>
              <c:pt idx="29">
                <c:v>-1.1652879896966826</c:v>
              </c:pt>
              <c:pt idx="30">
                <c:v>-1.1454265139684685</c:v>
              </c:pt>
              <c:pt idx="31">
                <c:v>-1.1260068931512621</c:v>
              </c:pt>
              <c:pt idx="32">
                <c:v>-1.107002880537908</c:v>
              </c:pt>
              <c:pt idx="33">
                <c:v>-1.0883904751160562</c:v>
              </c:pt>
              <c:pt idx="34">
                <c:v>-1.0701476682966236</c:v>
              </c:pt>
              <c:pt idx="35">
                <c:v>-1.0522542255562288</c:v>
              </c:pt>
              <c:pt idx="36">
                <c:v>-1.0346914973502266</c:v>
              </c:pt>
              <c:pt idx="37">
                <c:v>-1.0174422546919368</c:v>
              </c:pt>
              <c:pt idx="38">
                <c:v>-1.0004905456193149</c:v>
              </c:pt>
              <c:pt idx="39">
                <c:v>-0.9838215694305652</c:v>
              </c:pt>
              <c:pt idx="40">
                <c:v>-0.96742156610170071</c:v>
              </c:pt>
              <c:pt idx="41">
                <c:v>-0.95127771872909239</c:v>
              </c:pt>
              <c:pt idx="42">
                <c:v>-0.93537806719037764</c:v>
              </c:pt>
              <c:pt idx="43">
                <c:v>-0.91971143150353363</c:v>
              </c:pt>
              <c:pt idx="44">
                <c:v>-0.90426734359956884</c:v>
              </c:pt>
              <c:pt idx="45">
                <c:v>-0.88903598641913695</c:v>
              </c:pt>
              <c:pt idx="46">
                <c:v>-0.87400813940483568</c:v>
              </c:pt>
              <c:pt idx="47">
                <c:v>-0.85917512959584974</c:v>
              </c:pt>
              <c:pt idx="48">
                <c:v>-0.84452878764432204</c:v>
              </c:pt>
              <c:pt idx="49">
                <c:v>-0.83006140816765517</c:v>
              </c:pt>
              <c:pt idx="50">
                <c:v>-0.81576571393093433</c:v>
              </c:pt>
              <c:pt idx="51">
                <c:v>-0.80163482342133174</c:v>
              </c:pt>
              <c:pt idx="52">
                <c:v>-0.78766222143390929</c:v>
              </c:pt>
              <c:pt idx="53">
                <c:v>-0.77384173233725317</c:v>
              </c:pt>
              <c:pt idx="54">
                <c:v>-0.76016749572928599</c:v>
              </c:pt>
              <c:pt idx="55">
                <c:v>-0.74663394422959384</c:v>
              </c:pt>
              <c:pt idx="56">
                <c:v>-0.73323578318551175</c:v>
              </c:pt>
              <c:pt idx="57">
                <c:v>-0.71996797209591568</c:v>
              </c:pt>
              <c:pt idx="58">
                <c:v>-0.70682570757975405</c:v>
              </c:pt>
              <c:pt idx="59">
                <c:v>-0.69380440773636831</c:v>
              </c:pt>
              <c:pt idx="60">
                <c:v>-0.68089969776206782</c:v>
              </c:pt>
              <c:pt idx="61">
                <c:v>-0.66810739670260189</c:v>
              </c:pt>
              <c:pt idx="62">
                <c:v>-0.65542350523442661</c:v>
              </c:pt>
              <c:pt idx="63">
                <c:v>-0.64284419437927431</c:v>
              </c:pt>
              <c:pt idx="64">
                <c:v>-0.63036579506673485</c:v>
              </c:pt>
              <c:pt idx="65">
                <c:v>-0.6179847884685038</c:v>
              </c:pt>
              <c:pt idx="66">
                <c:v>-0.60569779703586635</c:v>
              </c:pt>
              <c:pt idx="67">
                <c:v>-0.59350157617894972</c:v>
              </c:pt>
              <c:pt idx="68">
                <c:v>-0.58139300653245585</c:v>
              </c:pt>
              <c:pt idx="69">
                <c:v>-0.5693690867580522</c:v>
              </c:pt>
              <c:pt idx="70">
                <c:v>-0.55742692683845951</c:v>
              </c:pt>
              <c:pt idx="71">
                <c:v>-0.54556374182259537</c:v>
              </c:pt>
              <c:pt idx="72">
                <c:v>-0.53377684598498332</c:v>
              </c:pt>
              <c:pt idx="73">
                <c:v>-0.52206364736607636</c:v>
              </c:pt>
              <c:pt idx="74">
                <c:v>-0.51042164266321888</c:v>
              </c:pt>
              <c:pt idx="75">
                <c:v>-0.49884841244471234</c:v>
              </c:pt>
              <c:pt idx="76">
                <c:v>-0.48734161666193737</c:v>
              </c:pt>
              <c:pt idx="77">
                <c:v>-0.47589899043667888</c:v>
              </c:pt>
              <c:pt idx="78">
                <c:v>-0.46451834010281057</c:v>
              </c:pt>
              <c:pt idx="79">
                <c:v>-0.45319753948328328</c:v>
              </c:pt>
              <c:pt idx="80">
                <c:v>-0.44193452638497843</c:v>
              </c:pt>
              <c:pt idx="81">
                <c:v>-0.43072729929545767</c:v>
              </c:pt>
              <c:pt idx="82">
                <c:v>-0.41957391426694973</c:v>
              </c:pt>
              <c:pt idx="83">
                <c:v>-0.40847248197412372</c:v>
              </c:pt>
              <c:pt idx="84">
                <c:v>-0.39742116493327118</c:v>
              </c:pt>
              <c:pt idx="85">
                <c:v>-0.38641817487151048</c:v>
              </c:pt>
              <c:pt idx="86">
                <c:v>-0.37546177023551847</c:v>
              </c:pt>
              <c:pt idx="87">
                <c:v>-0.36455025383010214</c:v>
              </c:pt>
              <c:pt idx="88">
                <c:v>-0.35368197057766976</c:v>
              </c:pt>
              <c:pt idx="89">
                <c:v>-0.34285530539032705</c:v>
              </c:pt>
              <c:pt idx="90">
                <c:v>-0.33206868114694221</c:v>
              </c:pt>
              <c:pt idx="91">
                <c:v>-0.32132055676808602</c:v>
              </c:pt>
              <c:pt idx="92">
                <c:v>-0.31060942538225567</c:v>
              </c:pt>
              <c:pt idx="93">
                <c:v>-0.29993381257727336</c:v>
              </c:pt>
              <c:pt idx="94">
                <c:v>-0.28929227473116415</c:v>
              </c:pt>
              <c:pt idx="95">
                <c:v>-0.27868339741721943</c:v>
              </c:pt>
              <c:pt idx="96">
                <c:v>-0.26810579387830874</c:v>
              </c:pt>
              <c:pt idx="97">
                <c:v>-0.25755810356582759</c:v>
              </c:pt>
              <c:pt idx="98">
                <c:v>-0.2470389907389772</c:v>
              </c:pt>
              <c:pt idx="99">
                <c:v>-0.23654714312034375</c:v>
              </c:pt>
              <c:pt idx="100">
                <c:v>-0.22608127060399891</c:v>
              </c:pt>
              <c:pt idx="101">
                <c:v>-0.21564010401258188</c:v>
              </c:pt>
              <c:pt idx="102">
                <c:v>-0.20522239390002694</c:v>
              </c:pt>
              <c:pt idx="103">
                <c:v>-0.19482690939680819</c:v>
              </c:pt>
              <c:pt idx="104">
                <c:v>-0.1844524370947431</c:v>
              </c:pt>
              <c:pt idx="105">
                <c:v>-0.17409777996856823</c:v>
              </c:pt>
              <c:pt idx="106">
                <c:v>-0.16376175633165091</c:v>
              </c:pt>
              <c:pt idx="107">
                <c:v>-0.15344319882333432</c:v>
              </c:pt>
              <c:pt idx="108">
                <c:v>-0.14314095342554908</c:v>
              </c:pt>
              <c:pt idx="109">
                <c:v>-0.13285387850643182</c:v>
              </c:pt>
              <c:pt idx="110">
                <c:v>-0.12258084388880242</c:v>
              </c:pt>
              <c:pt idx="111">
                <c:v>-0.11232072994144754</c:v>
              </c:pt>
              <c:pt idx="112">
                <c:v>-0.10207242669124161</c:v>
              </c:pt>
              <c:pt idx="113">
                <c:v>-9.1834832954222234E-2</c:v>
              </c:pt>
              <c:pt idx="114">
                <c:v>-8.1606855483801394E-2</c:v>
              </c:pt>
              <c:pt idx="115">
                <c:v>-7.138740813436259E-2</c:v>
              </c:pt>
              <c:pt idx="116">
                <c:v>-6.1175411038551106E-2</c:v>
              </c:pt>
              <c:pt idx="117">
                <c:v>-5.0969789796610196E-2</c:v>
              </c:pt>
              <c:pt idx="118">
                <c:v>-4.0769474676167386E-2</c:v>
              </c:pt>
              <c:pt idx="119">
                <c:v>-3.0573399820906299E-2</c:v>
              </c:pt>
              <c:pt idx="120">
                <c:v>-2.0380502466595399E-2</c:v>
              </c:pt>
              <c:pt idx="121">
                <c:v>-1.0189722162972571E-2</c:v>
              </c:pt>
              <c:pt idx="122">
                <c:v>0</c:v>
              </c:pt>
              <c:pt idx="123">
                <c:v>1.0189722162972432E-2</c:v>
              </c:pt>
              <c:pt idx="124">
                <c:v>2.0380502466595538E-2</c:v>
              </c:pt>
              <c:pt idx="125">
                <c:v>3.0573399820906299E-2</c:v>
              </c:pt>
              <c:pt idx="126">
                <c:v>4.0769474676167386E-2</c:v>
              </c:pt>
              <c:pt idx="127">
                <c:v>5.0969789796610328E-2</c:v>
              </c:pt>
              <c:pt idx="128">
                <c:v>6.1175411038551106E-2</c:v>
              </c:pt>
              <c:pt idx="129">
                <c:v>7.138740813436259E-2</c:v>
              </c:pt>
              <c:pt idx="130">
                <c:v>8.1606855483801255E-2</c:v>
              </c:pt>
              <c:pt idx="131">
                <c:v>9.1834832954222387E-2</c:v>
              </c:pt>
              <c:pt idx="132">
                <c:v>0.10207242669124161</c:v>
              </c:pt>
              <c:pt idx="133">
                <c:v>0.11232072994144737</c:v>
              </c:pt>
              <c:pt idx="134">
                <c:v>0.12258084388880255</c:v>
              </c:pt>
              <c:pt idx="135">
                <c:v>0.13285387850643182</c:v>
              </c:pt>
              <c:pt idx="136">
                <c:v>0.14314095342554908</c:v>
              </c:pt>
              <c:pt idx="137">
                <c:v>0.15344319882333449</c:v>
              </c:pt>
              <c:pt idx="138">
                <c:v>0.16376175633165091</c:v>
              </c:pt>
              <c:pt idx="139">
                <c:v>0.17409777996856823</c:v>
              </c:pt>
              <c:pt idx="140">
                <c:v>0.18445243709474296</c:v>
              </c:pt>
              <c:pt idx="141">
                <c:v>0.19482690939680836</c:v>
              </c:pt>
              <c:pt idx="142">
                <c:v>0.20522239390002694</c:v>
              </c:pt>
              <c:pt idx="143">
                <c:v>0.21564010401258171</c:v>
              </c:pt>
              <c:pt idx="144">
                <c:v>0.22608127060399905</c:v>
              </c:pt>
              <c:pt idx="145">
                <c:v>0.23654714312034375</c:v>
              </c:pt>
              <c:pt idx="146">
                <c:v>0.2470389907389772</c:v>
              </c:pt>
              <c:pt idx="147">
                <c:v>0.25755810356582776</c:v>
              </c:pt>
              <c:pt idx="148">
                <c:v>0.26810579387830874</c:v>
              </c:pt>
              <c:pt idx="149">
                <c:v>0.27868339741721943</c:v>
              </c:pt>
              <c:pt idx="150">
                <c:v>0.28929227473116398</c:v>
              </c:pt>
              <c:pt idx="151">
                <c:v>0.29993381257727347</c:v>
              </c:pt>
              <c:pt idx="152">
                <c:v>0.31060942538225567</c:v>
              </c:pt>
              <c:pt idx="153">
                <c:v>0.32132055676808585</c:v>
              </c:pt>
              <c:pt idx="154">
                <c:v>0.33206868114694238</c:v>
              </c:pt>
              <c:pt idx="155">
                <c:v>0.34285530539032705</c:v>
              </c:pt>
              <c:pt idx="156">
                <c:v>0.35368197057766976</c:v>
              </c:pt>
              <c:pt idx="157">
                <c:v>0.36455025383010231</c:v>
              </c:pt>
              <c:pt idx="158">
                <c:v>0.37546177023551847</c:v>
              </c:pt>
              <c:pt idx="159">
                <c:v>0.38641817487151048</c:v>
              </c:pt>
              <c:pt idx="160">
                <c:v>0.39742116493327101</c:v>
              </c:pt>
              <c:pt idx="161">
                <c:v>0.40847248197412389</c:v>
              </c:pt>
              <c:pt idx="162">
                <c:v>0.41957391426694973</c:v>
              </c:pt>
              <c:pt idx="163">
                <c:v>0.4307272992954575</c:v>
              </c:pt>
              <c:pt idx="164">
                <c:v>0.4419345263849786</c:v>
              </c:pt>
              <c:pt idx="165">
                <c:v>0.45319753948328328</c:v>
              </c:pt>
              <c:pt idx="166">
                <c:v>0.46451834010281057</c:v>
              </c:pt>
              <c:pt idx="167">
                <c:v>0.47589899043667905</c:v>
              </c:pt>
              <c:pt idx="168">
                <c:v>0.48734161666193737</c:v>
              </c:pt>
              <c:pt idx="169">
                <c:v>0.49884841244471234</c:v>
              </c:pt>
              <c:pt idx="170">
                <c:v>0.51042164266321888</c:v>
              </c:pt>
              <c:pt idx="171">
                <c:v>0.5220636473660768</c:v>
              </c:pt>
              <c:pt idx="172">
                <c:v>0.53377684598498332</c:v>
              </c:pt>
              <c:pt idx="173">
                <c:v>0.54556374182259537</c:v>
              </c:pt>
              <c:pt idx="174">
                <c:v>0.55742692683845962</c:v>
              </c:pt>
              <c:pt idx="175">
                <c:v>0.5693690867580522</c:v>
              </c:pt>
              <c:pt idx="176">
                <c:v>0.58139300653245585</c:v>
              </c:pt>
              <c:pt idx="177">
                <c:v>0.59350157617895005</c:v>
              </c:pt>
              <c:pt idx="178">
                <c:v>0.60569779703586635</c:v>
              </c:pt>
              <c:pt idx="179">
                <c:v>0.6179847884685038</c:v>
              </c:pt>
              <c:pt idx="180">
                <c:v>0.63036579506673462</c:v>
              </c:pt>
              <c:pt idx="181">
                <c:v>0.64284419437927465</c:v>
              </c:pt>
              <c:pt idx="182">
                <c:v>0.65542350523442661</c:v>
              </c:pt>
              <c:pt idx="183">
                <c:v>0.66810739670260222</c:v>
              </c:pt>
              <c:pt idx="184">
                <c:v>0.68089969776206782</c:v>
              </c:pt>
              <c:pt idx="185">
                <c:v>0.69380440773636831</c:v>
              </c:pt>
              <c:pt idx="186">
                <c:v>0.70682570757975405</c:v>
              </c:pt>
              <c:pt idx="187">
                <c:v>0.71996797209591579</c:v>
              </c:pt>
              <c:pt idx="188">
                <c:v>0.73323578318551175</c:v>
              </c:pt>
              <c:pt idx="189">
                <c:v>0.74663394422959384</c:v>
              </c:pt>
              <c:pt idx="190">
                <c:v>0.76016749572928544</c:v>
              </c:pt>
              <c:pt idx="191">
                <c:v>0.77384173233725317</c:v>
              </c:pt>
              <c:pt idx="192">
                <c:v>0.78766222143390929</c:v>
              </c:pt>
              <c:pt idx="193">
                <c:v>0.80163482342133174</c:v>
              </c:pt>
              <c:pt idx="194">
                <c:v>0.81576571393093433</c:v>
              </c:pt>
              <c:pt idx="195">
                <c:v>0.83006140816765517</c:v>
              </c:pt>
              <c:pt idx="196">
                <c:v>0.84452878764432204</c:v>
              </c:pt>
              <c:pt idx="197">
                <c:v>0.85917512959585085</c:v>
              </c:pt>
              <c:pt idx="198">
                <c:v>0.87400813940483568</c:v>
              </c:pt>
              <c:pt idx="199">
                <c:v>0.88903598641913695</c:v>
              </c:pt>
              <c:pt idx="200">
                <c:v>0.90426734359956806</c:v>
              </c:pt>
              <c:pt idx="201">
                <c:v>0.91971143150353363</c:v>
              </c:pt>
              <c:pt idx="202">
                <c:v>0.93537806719037764</c:v>
              </c:pt>
              <c:pt idx="203">
                <c:v>0.95127771872909239</c:v>
              </c:pt>
              <c:pt idx="204">
                <c:v>0.96742156610170071</c:v>
              </c:pt>
              <c:pt idx="205">
                <c:v>0.9838215694305652</c:v>
              </c:pt>
              <c:pt idx="206">
                <c:v>1.0004905456193149</c:v>
              </c:pt>
              <c:pt idx="207">
                <c:v>1.0174422546919382</c:v>
              </c:pt>
              <c:pt idx="208">
                <c:v>1.0346914973502266</c:v>
              </c:pt>
              <c:pt idx="209">
                <c:v>1.0522542255562288</c:v>
              </c:pt>
              <c:pt idx="210">
                <c:v>1.0701476682966229</c:v>
              </c:pt>
              <c:pt idx="211">
                <c:v>1.0883904751160562</c:v>
              </c:pt>
              <c:pt idx="212">
                <c:v>1.107002880537908</c:v>
              </c:pt>
              <c:pt idx="213">
                <c:v>1.1260068931512621</c:v>
              </c:pt>
              <c:pt idx="214">
                <c:v>1.1454265139684685</c:v>
              </c:pt>
              <c:pt idx="215">
                <c:v>1.1652879896966826</c:v>
              </c:pt>
              <c:pt idx="216">
                <c:v>1.1856201078835136</c:v>
              </c:pt>
              <c:pt idx="217">
                <c:v>1.2064545425780036</c:v>
              </c:pt>
              <c:pt idx="218">
                <c:v>1.2278262613112725</c:v>
              </c:pt>
              <c:pt idx="219">
                <c:v>1.249774007008168</c:v>
              </c:pt>
              <c:pt idx="220">
                <c:v>1.2723408721163445</c:v>
              </c:pt>
              <c:pt idx="221">
                <c:v>1.2955749870976874</c:v>
              </c:pt>
              <c:pt idx="222">
                <c:v>1.3195303519162964</c:v>
              </c:pt>
              <c:pt idx="223">
                <c:v>1.3442678479221231</c:v>
              </c:pt>
              <c:pt idx="224">
                <c:v>1.369856479510797</c:v>
              </c:pt>
              <c:pt idx="225">
                <c:v>1.3963749115339106</c:v>
              </c:pt>
              <c:pt idx="226">
                <c:v>1.4239133917437459</c:v>
              </c:pt>
              <c:pt idx="227">
                <c:v>1.4525761808120046</c:v>
              </c:pt>
              <c:pt idx="228">
                <c:v>1.4824846607203472</c:v>
              </c:pt>
              <c:pt idx="229">
                <c:v>1.5137813636737414</c:v>
              </c:pt>
              <c:pt idx="230">
                <c:v>1.5466352713992295</c:v>
              </c:pt>
              <c:pt idx="231">
                <c:v>1.5812489010902395</c:v>
              </c:pt>
              <c:pt idx="232">
                <c:v>1.6178679580601458</c:v>
              </c:pt>
              <c:pt idx="233">
                <c:v>1.6567947658159803</c:v>
              </c:pt>
              <c:pt idx="234">
                <c:v>1.6984074110972815</c:v>
              </c:pt>
              <c:pt idx="235">
                <c:v>1.7431878160897443</c:v>
              </c:pt>
              <c:pt idx="236">
                <c:v>1.7917642873785153</c:v>
              </c:pt>
              <c:pt idx="237">
                <c:v>1.8449786087129088</c:v>
              </c:pt>
              <c:pt idx="238">
                <c:v>1.9039970444507324</c:v>
              </c:pt>
              <c:pt idx="239">
                <c:v>1.9705053031703283</c:v>
              </c:pt>
              <c:pt idx="240">
                <c:v>2.0470782055041266</c:v>
              </c:pt>
              <c:pt idx="241">
                <c:v>2.137955868282881</c:v>
              </c:pt>
              <c:pt idx="242">
                <c:v>2.2509256965027937</c:v>
              </c:pt>
              <c:pt idx="243">
                <c:v>2.4030230473219367</c:v>
              </c:pt>
              <c:pt idx="244">
                <c:v>2.6466193392086423</c:v>
              </c:pt>
            </c:numLit>
          </c:yVal>
          <c:smooth val="0"/>
          <c:extLst>
            <c:ext xmlns:c16="http://schemas.microsoft.com/office/drawing/2014/chart" uri="{C3380CC4-5D6E-409C-BE32-E72D297353CC}">
              <c16:uniqueId val="{00000001-3BF2-4F88-BF71-75B3EDA042E6}"/>
            </c:ext>
          </c:extLst>
        </c:ser>
        <c:dLbls>
          <c:showLegendKey val="0"/>
          <c:showVal val="0"/>
          <c:showCatName val="0"/>
          <c:showSerName val="0"/>
          <c:showPercent val="0"/>
          <c:showBubbleSize val="0"/>
        </c:dLbls>
        <c:axId val="1492739584"/>
        <c:axId val="1492737920"/>
      </c:scatterChart>
      <c:valAx>
        <c:axId val="1492739584"/>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1492737920"/>
        <c:crosses val="autoZero"/>
        <c:crossBetween val="midCat"/>
        <c:majorUnit val="1"/>
      </c:valAx>
      <c:valAx>
        <c:axId val="1492737920"/>
        <c:scaling>
          <c:orientation val="minMax"/>
        </c:scaling>
        <c:delete val="0"/>
        <c:axPos val="l"/>
        <c:numFmt formatCode="General" sourceLinked="1"/>
        <c:majorTickMark val="out"/>
        <c:minorTickMark val="none"/>
        <c:tickLblPos val="nextTo"/>
        <c:crossAx val="1492739584"/>
        <c:crossesAt val="-3"/>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X_1
</a:t>
            </a:r>
            <a:r>
              <a:rPr lang="en-US" sz="1000"/>
              <a:t>Model 4.0 for Y    (3 variables, no constant,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18.508575862947055</c:v>
              </c:pt>
              <c:pt idx="1">
                <c:v>5.5988446939103369</c:v>
              </c:pt>
              <c:pt idx="2">
                <c:v>24.647285093884648</c:v>
              </c:pt>
              <c:pt idx="3">
                <c:v>3.7252460753355194</c:v>
              </c:pt>
              <c:pt idx="4">
                <c:v>-2.8606028847729306</c:v>
              </c:pt>
              <c:pt idx="5">
                <c:v>18.426998754871605</c:v>
              </c:pt>
              <c:pt idx="6">
                <c:v>-8.6084047844925351</c:v>
              </c:pt>
              <c:pt idx="7">
                <c:v>14.153460343428804</c:v>
              </c:pt>
              <c:pt idx="8">
                <c:v>-30.866834025923367</c:v>
              </c:pt>
              <c:pt idx="9">
                <c:v>6.0587315479565973</c:v>
              </c:pt>
              <c:pt idx="10">
                <c:v>-7.8200510392375691</c:v>
              </c:pt>
              <c:pt idx="11">
                <c:v>19.363351219484514</c:v>
              </c:pt>
              <c:pt idx="12">
                <c:v>5.0435832145497272</c:v>
              </c:pt>
              <c:pt idx="13">
                <c:v>16.035256181832636</c:v>
              </c:pt>
              <c:pt idx="14">
                <c:v>-8.83558952026425</c:v>
              </c:pt>
              <c:pt idx="15">
                <c:v>30.685214190308017</c:v>
              </c:pt>
              <c:pt idx="16">
                <c:v>-6.8294448830967838</c:v>
              </c:pt>
              <c:pt idx="17">
                <c:v>19.975416695925617</c:v>
              </c:pt>
              <c:pt idx="18">
                <c:v>8.4323361185438443</c:v>
              </c:pt>
              <c:pt idx="19">
                <c:v>19.13651259870602</c:v>
              </c:pt>
              <c:pt idx="20">
                <c:v>-20.663138918655562</c:v>
              </c:pt>
              <c:pt idx="21">
                <c:v>-59.830188766468865</c:v>
              </c:pt>
              <c:pt idx="22">
                <c:v>-19.808071315506766</c:v>
              </c:pt>
              <c:pt idx="23">
                <c:v>18.999384408709574</c:v>
              </c:pt>
              <c:pt idx="24">
                <c:v>44.258174751235146</c:v>
              </c:pt>
              <c:pt idx="25">
                <c:v>1.8224090050257473</c:v>
              </c:pt>
              <c:pt idx="26">
                <c:v>-7.0992147629322631</c:v>
              </c:pt>
              <c:pt idx="27">
                <c:v>10.428118637310774</c:v>
              </c:pt>
              <c:pt idx="28">
                <c:v>3.9733819647199766</c:v>
              </c:pt>
              <c:pt idx="29">
                <c:v>-13.947129084185036</c:v>
              </c:pt>
              <c:pt idx="30">
                <c:v>28.848945469946827</c:v>
              </c:pt>
              <c:pt idx="31">
                <c:v>-17.882544550543827</c:v>
              </c:pt>
              <c:pt idx="32">
                <c:v>-7.242013094892144</c:v>
              </c:pt>
              <c:pt idx="33">
                <c:v>16.330848132349274</c:v>
              </c:pt>
              <c:pt idx="34">
                <c:v>-21.905009042177085</c:v>
              </c:pt>
              <c:pt idx="35">
                <c:v>14.11094907560161</c:v>
              </c:pt>
              <c:pt idx="36">
                <c:v>1.1385902843388749</c:v>
              </c:pt>
              <c:pt idx="37">
                <c:v>-13.493662911861065</c:v>
              </c:pt>
              <c:pt idx="38">
                <c:v>-4.6629614107015698</c:v>
              </c:pt>
              <c:pt idx="39">
                <c:v>-7.6326310448532126</c:v>
              </c:pt>
              <c:pt idx="40">
                <c:v>-2.4328052999479723</c:v>
              </c:pt>
              <c:pt idx="41">
                <c:v>-6.4727662622225353</c:v>
              </c:pt>
              <c:pt idx="42">
                <c:v>7.8374314690983908</c:v>
              </c:pt>
              <c:pt idx="43">
                <c:v>14.235705518963186</c:v>
              </c:pt>
              <c:pt idx="44">
                <c:v>12.736435829563845</c:v>
              </c:pt>
              <c:pt idx="45">
                <c:v>-40.201677566227772</c:v>
              </c:pt>
              <c:pt idx="46">
                <c:v>11.944855750826264</c:v>
              </c:pt>
              <c:pt idx="47">
                <c:v>-3.188935665061905</c:v>
              </c:pt>
              <c:pt idx="48">
                <c:v>8.8032264290487205</c:v>
              </c:pt>
              <c:pt idx="49">
                <c:v>-11.152678042350658</c:v>
              </c:pt>
              <c:pt idx="50">
                <c:v>6.3642390899954364</c:v>
              </c:pt>
              <c:pt idx="51">
                <c:v>7.6689412338232898</c:v>
              </c:pt>
              <c:pt idx="52">
                <c:v>26.034007564704837</c:v>
              </c:pt>
              <c:pt idx="53">
                <c:v>10.499205246774864</c:v>
              </c:pt>
              <c:pt idx="54">
                <c:v>8.20662950095155</c:v>
              </c:pt>
              <c:pt idx="55">
                <c:v>17.593848704592631</c:v>
              </c:pt>
              <c:pt idx="56">
                <c:v>-7.3966007485337286</c:v>
              </c:pt>
              <c:pt idx="57">
                <c:v>1.9578994203447451</c:v>
              </c:pt>
              <c:pt idx="58">
                <c:v>-0.34587145593792457</c:v>
              </c:pt>
              <c:pt idx="59">
                <c:v>66.006899032351015</c:v>
              </c:pt>
              <c:pt idx="60">
                <c:v>11.640831703197932</c:v>
              </c:pt>
              <c:pt idx="61">
                <c:v>-31.977527595561071</c:v>
              </c:pt>
              <c:pt idx="62">
                <c:v>2.7108515015198407</c:v>
              </c:pt>
              <c:pt idx="63">
                <c:v>14.039339197668141</c:v>
              </c:pt>
              <c:pt idx="64">
                <c:v>34.742426274593498</c:v>
              </c:pt>
              <c:pt idx="65">
                <c:v>32.168632347129687</c:v>
              </c:pt>
              <c:pt idx="66">
                <c:v>12.261190867799314</c:v>
              </c:pt>
              <c:pt idx="67">
                <c:v>4.3085905496729708</c:v>
              </c:pt>
              <c:pt idx="68">
                <c:v>4.1035084807182329</c:v>
              </c:pt>
              <c:pt idx="69">
                <c:v>15.910962329650289</c:v>
              </c:pt>
              <c:pt idx="70">
                <c:v>-6.2155659993084669</c:v>
              </c:pt>
              <c:pt idx="71">
                <c:v>24.862757249565675</c:v>
              </c:pt>
              <c:pt idx="72">
                <c:v>7.2736331827093181</c:v>
              </c:pt>
              <c:pt idx="73">
                <c:v>-9.709709532024192</c:v>
              </c:pt>
              <c:pt idx="74">
                <c:v>-21.322418327430796</c:v>
              </c:pt>
              <c:pt idx="75">
                <c:v>-22.785768903118992</c:v>
              </c:pt>
              <c:pt idx="76">
                <c:v>5.6333308736313938</c:v>
              </c:pt>
              <c:pt idx="77">
                <c:v>9.2881313882423626</c:v>
              </c:pt>
              <c:pt idx="78">
                <c:v>33.964228462503655</c:v>
              </c:pt>
              <c:pt idx="79">
                <c:v>-16.05554021563168</c:v>
              </c:pt>
              <c:pt idx="80">
                <c:v>-19.611317711946327</c:v>
              </c:pt>
              <c:pt idx="81">
                <c:v>22.690782133231238</c:v>
              </c:pt>
              <c:pt idx="82">
                <c:v>-2.4852283038727023</c:v>
              </c:pt>
              <c:pt idx="83">
                <c:v>-21.931457570437971</c:v>
              </c:pt>
              <c:pt idx="84">
                <c:v>-3.631700131785891</c:v>
              </c:pt>
              <c:pt idx="85">
                <c:v>11.378141671628924</c:v>
              </c:pt>
              <c:pt idx="86">
                <c:v>15.801927605978335</c:v>
              </c:pt>
              <c:pt idx="87">
                <c:v>-21.710574174848148</c:v>
              </c:pt>
              <c:pt idx="88">
                <c:v>7.4121917958192682</c:v>
              </c:pt>
              <c:pt idx="89">
                <c:v>5.8239555774434848E-2</c:v>
              </c:pt>
              <c:pt idx="90">
                <c:v>24.102648578533035</c:v>
              </c:pt>
              <c:pt idx="91">
                <c:v>-22.414822655962638</c:v>
              </c:pt>
              <c:pt idx="92">
                <c:v>36.093952203135672</c:v>
              </c:pt>
              <c:pt idx="93">
                <c:v>-7.1375046059725378</c:v>
              </c:pt>
              <c:pt idx="94">
                <c:v>24.099082657850971</c:v>
              </c:pt>
              <c:pt idx="95">
                <c:v>10.923484605983646</c:v>
              </c:pt>
              <c:pt idx="96">
                <c:v>31.426296988378027</c:v>
              </c:pt>
              <c:pt idx="97">
                <c:v>6.7063514479381752</c:v>
              </c:pt>
              <c:pt idx="98">
                <c:v>-16.345867157906241</c:v>
              </c:pt>
              <c:pt idx="99">
                <c:v>-8.8309013729769958E-2</c:v>
              </c:pt>
              <c:pt idx="100">
                <c:v>2.7656638099511497</c:v>
              </c:pt>
              <c:pt idx="101">
                <c:v>2.3958137749399384</c:v>
              </c:pt>
              <c:pt idx="102">
                <c:v>1.0857505971457613</c:v>
              </c:pt>
              <c:pt idx="103">
                <c:v>13.004252017816441</c:v>
              </c:pt>
              <c:pt idx="104">
                <c:v>-11.422396283566371</c:v>
              </c:pt>
              <c:pt idx="105">
                <c:v>3.3875649164911295</c:v>
              </c:pt>
              <c:pt idx="106">
                <c:v>5.5413181253966286</c:v>
              </c:pt>
              <c:pt idx="107">
                <c:v>15.888964727227915</c:v>
              </c:pt>
              <c:pt idx="108">
                <c:v>-33.996540993298822</c:v>
              </c:pt>
              <c:pt idx="109">
                <c:v>21.694529859898978</c:v>
              </c:pt>
              <c:pt idx="110">
                <c:v>2.4834024874625129</c:v>
              </c:pt>
              <c:pt idx="111">
                <c:v>5.7957327628683402</c:v>
              </c:pt>
              <c:pt idx="112">
                <c:v>10.404664430604242</c:v>
              </c:pt>
              <c:pt idx="113">
                <c:v>6.6405688575895283</c:v>
              </c:pt>
              <c:pt idx="114">
                <c:v>-6.392615844674765E-4</c:v>
              </c:pt>
              <c:pt idx="115">
                <c:v>4.1119097441497559</c:v>
              </c:pt>
              <c:pt idx="116">
                <c:v>14.292996131994812</c:v>
              </c:pt>
              <c:pt idx="117">
                <c:v>-15.161395222687588</c:v>
              </c:pt>
              <c:pt idx="118">
                <c:v>-20.410294988533053</c:v>
              </c:pt>
              <c:pt idx="119">
                <c:v>-5.1570282018262503</c:v>
              </c:pt>
              <c:pt idx="120">
                <c:v>-2.2652550164106344</c:v>
              </c:pt>
              <c:pt idx="121">
                <c:v>-16.484037056073589</c:v>
              </c:pt>
              <c:pt idx="122">
                <c:v>-7.3302505026112499</c:v>
              </c:pt>
              <c:pt idx="123">
                <c:v>7.5710751049622331</c:v>
              </c:pt>
              <c:pt idx="124">
                <c:v>16.814884505165168</c:v>
              </c:pt>
              <c:pt idx="125">
                <c:v>44.105962494197982</c:v>
              </c:pt>
              <c:pt idx="126">
                <c:v>2.1456729979598208</c:v>
              </c:pt>
              <c:pt idx="127">
                <c:v>-24.666162286735073</c:v>
              </c:pt>
              <c:pt idx="128">
                <c:v>8.5431724832938016</c:v>
              </c:pt>
              <c:pt idx="129">
                <c:v>2.9728605715348522</c:v>
              </c:pt>
              <c:pt idx="130">
                <c:v>1.849328720529229</c:v>
              </c:pt>
              <c:pt idx="131">
                <c:v>3.420984285070034</c:v>
              </c:pt>
              <c:pt idx="132">
                <c:v>-20.438428189452452</c:v>
              </c:pt>
              <c:pt idx="133">
                <c:v>-18.0985129964387</c:v>
              </c:pt>
              <c:pt idx="134">
                <c:v>2.6757108958933031</c:v>
              </c:pt>
              <c:pt idx="135">
                <c:v>5.5260647275951555</c:v>
              </c:pt>
              <c:pt idx="136">
                <c:v>-2.2035206409266266</c:v>
              </c:pt>
              <c:pt idx="137">
                <c:v>-5.8515977558563179</c:v>
              </c:pt>
              <c:pt idx="138">
                <c:v>33.724437811770059</c:v>
              </c:pt>
              <c:pt idx="139">
                <c:v>16.633721021251233</c:v>
              </c:pt>
              <c:pt idx="140">
                <c:v>1.6990058887087969</c:v>
              </c:pt>
              <c:pt idx="141">
                <c:v>-2.3906128143806882</c:v>
              </c:pt>
              <c:pt idx="142">
                <c:v>-2.5901563414151383</c:v>
              </c:pt>
              <c:pt idx="143">
                <c:v>-11.318384084860611</c:v>
              </c:pt>
              <c:pt idx="144">
                <c:v>-2.4744272645870069</c:v>
              </c:pt>
              <c:pt idx="145">
                <c:v>16.565944650246934</c:v>
              </c:pt>
              <c:pt idx="146">
                <c:v>-0.99595489114051361</c:v>
              </c:pt>
              <c:pt idx="147">
                <c:v>31.188023264740906</c:v>
              </c:pt>
              <c:pt idx="148">
                <c:v>27.012843771426191</c:v>
              </c:pt>
              <c:pt idx="149">
                <c:v>1.4163755780177212</c:v>
              </c:pt>
              <c:pt idx="150">
                <c:v>-18.081015093120186</c:v>
              </c:pt>
              <c:pt idx="151">
                <c:v>4.7280331334550851</c:v>
              </c:pt>
              <c:pt idx="152">
                <c:v>-6.1144430577625144</c:v>
              </c:pt>
              <c:pt idx="153">
                <c:v>9.4281691977311652</c:v>
              </c:pt>
              <c:pt idx="154">
                <c:v>18.462841126991719</c:v>
              </c:pt>
              <c:pt idx="155">
                <c:v>-1.211714995401195</c:v>
              </c:pt>
              <c:pt idx="156">
                <c:v>1.9618483252605188</c:v>
              </c:pt>
              <c:pt idx="157">
                <c:v>-17.016887115097916</c:v>
              </c:pt>
              <c:pt idx="158">
                <c:v>9.5174217779726575</c:v>
              </c:pt>
              <c:pt idx="159">
                <c:v>9.9268909582968377</c:v>
              </c:pt>
              <c:pt idx="160">
                <c:v>-12.041503523078461</c:v>
              </c:pt>
              <c:pt idx="161">
                <c:v>18.698509598494923</c:v>
              </c:pt>
              <c:pt idx="162">
                <c:v>13.524791007496049</c:v>
              </c:pt>
              <c:pt idx="163">
                <c:v>16.211786933922383</c:v>
              </c:pt>
              <c:pt idx="164">
                <c:v>13.767830141199909</c:v>
              </c:pt>
              <c:pt idx="165">
                <c:v>20.837171488844433</c:v>
              </c:pt>
              <c:pt idx="166">
                <c:v>-18.654189726390427</c:v>
              </c:pt>
              <c:pt idx="167">
                <c:v>9.474061714900273</c:v>
              </c:pt>
              <c:pt idx="168">
                <c:v>13.338087548984618</c:v>
              </c:pt>
              <c:pt idx="169">
                <c:v>-8.8243452620616836</c:v>
              </c:pt>
              <c:pt idx="170">
                <c:v>-7.1262603477699713</c:v>
              </c:pt>
              <c:pt idx="171">
                <c:v>18.876632852943629</c:v>
              </c:pt>
              <c:pt idx="172">
                <c:v>-11.43637847214535</c:v>
              </c:pt>
              <c:pt idx="173">
                <c:v>6.498736924886714</c:v>
              </c:pt>
              <c:pt idx="174">
                <c:v>-52.373944574695713</c:v>
              </c:pt>
              <c:pt idx="175">
                <c:v>-24.832073805524715</c:v>
              </c:pt>
              <c:pt idx="176">
                <c:v>-19.283556885262868</c:v>
              </c:pt>
              <c:pt idx="177">
                <c:v>4.7870392528254229</c:v>
              </c:pt>
              <c:pt idx="178">
                <c:v>5.583770591217899</c:v>
              </c:pt>
              <c:pt idx="179">
                <c:v>-20.132632698833959</c:v>
              </c:pt>
              <c:pt idx="180">
                <c:v>-2.5503844366415933</c:v>
              </c:pt>
              <c:pt idx="181">
                <c:v>-24.163042671627807</c:v>
              </c:pt>
              <c:pt idx="182">
                <c:v>21.693257572477108</c:v>
              </c:pt>
              <c:pt idx="183">
                <c:v>-5.588988763910038</c:v>
              </c:pt>
              <c:pt idx="184">
                <c:v>17.427704819396865</c:v>
              </c:pt>
              <c:pt idx="185">
                <c:v>8.2003569261802909</c:v>
              </c:pt>
              <c:pt idx="186">
                <c:v>-15.26450268949668</c:v>
              </c:pt>
              <c:pt idx="187">
                <c:v>0.55967020019144798</c:v>
              </c:pt>
              <c:pt idx="188">
                <c:v>13.485174373059692</c:v>
              </c:pt>
              <c:pt idx="189">
                <c:v>-18.337071803301029</c:v>
              </c:pt>
              <c:pt idx="190">
                <c:v>10.823681292447617</c:v>
              </c:pt>
              <c:pt idx="191">
                <c:v>-23.624993303404835</c:v>
              </c:pt>
              <c:pt idx="192">
                <c:v>5.2881873248938405</c:v>
              </c:pt>
              <c:pt idx="193">
                <c:v>16.222431270193695</c:v>
              </c:pt>
              <c:pt idx="194">
                <c:v>-37.054599273823754</c:v>
              </c:pt>
              <c:pt idx="195">
                <c:v>4.1432230161630912</c:v>
              </c:pt>
              <c:pt idx="196">
                <c:v>-1.7982911794523488</c:v>
              </c:pt>
              <c:pt idx="197">
                <c:v>-15.491922302551046</c:v>
              </c:pt>
              <c:pt idx="198">
                <c:v>6.8725692093704822</c:v>
              </c:pt>
              <c:pt idx="199">
                <c:v>5.7947441259944412</c:v>
              </c:pt>
              <c:pt idx="200">
                <c:v>2.8300651049294459</c:v>
              </c:pt>
              <c:pt idx="201">
                <c:v>-13.13269293351712</c:v>
              </c:pt>
              <c:pt idx="202">
                <c:v>-9.6361467595927195</c:v>
              </c:pt>
              <c:pt idx="203">
                <c:v>-7.4157302532137805</c:v>
              </c:pt>
              <c:pt idx="204">
                <c:v>-8.6816240261707094</c:v>
              </c:pt>
              <c:pt idx="205">
                <c:v>6.1243771620310099</c:v>
              </c:pt>
              <c:pt idx="206">
                <c:v>-1.1192292727687914</c:v>
              </c:pt>
              <c:pt idx="207">
                <c:v>-26.53013218416794</c:v>
              </c:pt>
              <c:pt idx="208">
                <c:v>3.1093589959900783</c:v>
              </c:pt>
              <c:pt idx="209">
                <c:v>27.388423828606108</c:v>
              </c:pt>
              <c:pt idx="210">
                <c:v>3.7953411825712351</c:v>
              </c:pt>
              <c:pt idx="211">
                <c:v>32.379473203663736</c:v>
              </c:pt>
              <c:pt idx="212">
                <c:v>-0.40402053847753905</c:v>
              </c:pt>
              <c:pt idx="213">
                <c:v>14.606236515528394</c:v>
              </c:pt>
              <c:pt idx="214">
                <c:v>30.924114017047046</c:v>
              </c:pt>
              <c:pt idx="215">
                <c:v>5.9648967963112796</c:v>
              </c:pt>
              <c:pt idx="216">
                <c:v>-4.0678261820051489</c:v>
              </c:pt>
              <c:pt idx="217">
                <c:v>-5.6248031677044423</c:v>
              </c:pt>
              <c:pt idx="218">
                <c:v>-12.770596899418081</c:v>
              </c:pt>
              <c:pt idx="219">
                <c:v>-31.769893345769418</c:v>
              </c:pt>
              <c:pt idx="220">
                <c:v>-26.869377877045565</c:v>
              </c:pt>
              <c:pt idx="221">
                <c:v>-12.440544314758654</c:v>
              </c:pt>
              <c:pt idx="222">
                <c:v>31.41486805883531</c:v>
              </c:pt>
              <c:pt idx="223">
                <c:v>19.932961364749872</c:v>
              </c:pt>
              <c:pt idx="224">
                <c:v>4.6980957805810419</c:v>
              </c:pt>
              <c:pt idx="225">
                <c:v>37.762940028127503</c:v>
              </c:pt>
              <c:pt idx="226">
                <c:v>6.5857787867750233</c:v>
              </c:pt>
              <c:pt idx="227">
                <c:v>1.6336442796601887</c:v>
              </c:pt>
              <c:pt idx="228">
                <c:v>-17.054944591732124</c:v>
              </c:pt>
              <c:pt idx="229">
                <c:v>10.05581655223321</c:v>
              </c:pt>
              <c:pt idx="230">
                <c:v>0.94097534591600152</c:v>
              </c:pt>
              <c:pt idx="231">
                <c:v>-16.121992660594344</c:v>
              </c:pt>
              <c:pt idx="232">
                <c:v>-32.789617041671761</c:v>
              </c:pt>
              <c:pt idx="233">
                <c:v>0.30521073300829471</c:v>
              </c:pt>
              <c:pt idx="234">
                <c:v>2.1704500525085564</c:v>
              </c:pt>
              <c:pt idx="235">
                <c:v>36.314761368011077</c:v>
              </c:pt>
              <c:pt idx="236">
                <c:v>-13.519615149908077</c:v>
              </c:pt>
              <c:pt idx="237">
                <c:v>4.3168688091247418</c:v>
              </c:pt>
              <c:pt idx="238">
                <c:v>1.0364517276634615</c:v>
              </c:pt>
              <c:pt idx="239">
                <c:v>17.071094255921082</c:v>
              </c:pt>
              <c:pt idx="240">
                <c:v>24.246175212634967</c:v>
              </c:pt>
              <c:pt idx="241">
                <c:v>13.954196523388475</c:v>
              </c:pt>
              <c:pt idx="242">
                <c:v>-0.6240720002079172</c:v>
              </c:pt>
              <c:pt idx="243">
                <c:v>31.461542303921362</c:v>
              </c:pt>
              <c:pt idx="244">
                <c:v>4.9937880548535816</c:v>
              </c:pt>
            </c:numLit>
          </c:yVal>
          <c:smooth val="0"/>
          <c:extLst>
            <c:ext xmlns:c16="http://schemas.microsoft.com/office/drawing/2014/chart" uri="{C3380CC4-5D6E-409C-BE32-E72D297353CC}">
              <c16:uniqueId val="{00000000-1FCF-42CF-95EE-9B01E1ABDF26}"/>
            </c:ext>
          </c:extLst>
        </c:ser>
        <c:dLbls>
          <c:showLegendKey val="0"/>
          <c:showVal val="0"/>
          <c:showCatName val="0"/>
          <c:showSerName val="0"/>
          <c:showPercent val="0"/>
          <c:showBubbleSize val="0"/>
        </c:dLbls>
        <c:axId val="1492737920"/>
        <c:axId val="1492740416"/>
      </c:scatterChart>
      <c:valAx>
        <c:axId val="1492737920"/>
        <c:scaling>
          <c:orientation val="minMax"/>
          <c:min val="0"/>
        </c:scaling>
        <c:delete val="0"/>
        <c:axPos val="b"/>
        <c:title>
          <c:tx>
            <c:rich>
              <a:bodyPr/>
              <a:lstStyle/>
              <a:p>
                <a:pPr>
                  <a:defRPr/>
                </a:pPr>
                <a:r>
                  <a:rPr lang="en-US"/>
                  <a:t>X_1</a:t>
                </a:r>
              </a:p>
            </c:rich>
          </c:tx>
          <c:overlay val="0"/>
        </c:title>
        <c:numFmt formatCode="General" sourceLinked="1"/>
        <c:majorTickMark val="out"/>
        <c:minorTickMark val="none"/>
        <c:tickLblPos val="nextTo"/>
        <c:crossAx val="1492740416"/>
        <c:crossesAt val="-80"/>
        <c:crossBetween val="midCat"/>
      </c:valAx>
      <c:valAx>
        <c:axId val="149274041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492737920"/>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X_2
</a:t>
            </a:r>
            <a:r>
              <a:rPr lang="en-US" sz="1000"/>
              <a:t>Model 4.0 for Y    (3 variables, no constant,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xVal>
          <c:yVal>
            <c:numLit>
              <c:formatCode>General</c:formatCode>
              <c:ptCount val="245"/>
              <c:pt idx="0">
                <c:v>18.508575862947055</c:v>
              </c:pt>
              <c:pt idx="1">
                <c:v>5.5988446939103369</c:v>
              </c:pt>
              <c:pt idx="2">
                <c:v>24.647285093884648</c:v>
              </c:pt>
              <c:pt idx="3">
                <c:v>3.7252460753355194</c:v>
              </c:pt>
              <c:pt idx="4">
                <c:v>-2.8606028847729306</c:v>
              </c:pt>
              <c:pt idx="5">
                <c:v>18.426998754871605</c:v>
              </c:pt>
              <c:pt idx="6">
                <c:v>-8.6084047844925351</c:v>
              </c:pt>
              <c:pt idx="7">
                <c:v>14.153460343428804</c:v>
              </c:pt>
              <c:pt idx="8">
                <c:v>-30.866834025923367</c:v>
              </c:pt>
              <c:pt idx="9">
                <c:v>6.0587315479565973</c:v>
              </c:pt>
              <c:pt idx="10">
                <c:v>-7.8200510392375691</c:v>
              </c:pt>
              <c:pt idx="11">
                <c:v>19.363351219484514</c:v>
              </c:pt>
              <c:pt idx="12">
                <c:v>5.0435832145497272</c:v>
              </c:pt>
              <c:pt idx="13">
                <c:v>16.035256181832636</c:v>
              </c:pt>
              <c:pt idx="14">
                <c:v>-8.83558952026425</c:v>
              </c:pt>
              <c:pt idx="15">
                <c:v>30.685214190308017</c:v>
              </c:pt>
              <c:pt idx="16">
                <c:v>-6.8294448830967838</c:v>
              </c:pt>
              <c:pt idx="17">
                <c:v>19.975416695925617</c:v>
              </c:pt>
              <c:pt idx="18">
                <c:v>8.4323361185438443</c:v>
              </c:pt>
              <c:pt idx="19">
                <c:v>19.13651259870602</c:v>
              </c:pt>
              <c:pt idx="20">
                <c:v>-20.663138918655562</c:v>
              </c:pt>
              <c:pt idx="21">
                <c:v>-59.830188766468865</c:v>
              </c:pt>
              <c:pt idx="22">
                <c:v>-19.808071315506766</c:v>
              </c:pt>
              <c:pt idx="23">
                <c:v>18.999384408709574</c:v>
              </c:pt>
              <c:pt idx="24">
                <c:v>44.258174751235146</c:v>
              </c:pt>
              <c:pt idx="25">
                <c:v>1.8224090050257473</c:v>
              </c:pt>
              <c:pt idx="26">
                <c:v>-7.0992147629322631</c:v>
              </c:pt>
              <c:pt idx="27">
                <c:v>10.428118637310774</c:v>
              </c:pt>
              <c:pt idx="28">
                <c:v>3.9733819647199766</c:v>
              </c:pt>
              <c:pt idx="29">
                <c:v>-13.947129084185036</c:v>
              </c:pt>
              <c:pt idx="30">
                <c:v>28.848945469946827</c:v>
              </c:pt>
              <c:pt idx="31">
                <c:v>-17.882544550543827</c:v>
              </c:pt>
              <c:pt idx="32">
                <c:v>-7.242013094892144</c:v>
              </c:pt>
              <c:pt idx="33">
                <c:v>16.330848132349274</c:v>
              </c:pt>
              <c:pt idx="34">
                <c:v>-21.905009042177085</c:v>
              </c:pt>
              <c:pt idx="35">
                <c:v>14.11094907560161</c:v>
              </c:pt>
              <c:pt idx="36">
                <c:v>1.1385902843388749</c:v>
              </c:pt>
              <c:pt idx="37">
                <c:v>-13.493662911861065</c:v>
              </c:pt>
              <c:pt idx="38">
                <c:v>-4.6629614107015698</c:v>
              </c:pt>
              <c:pt idx="39">
                <c:v>-7.6326310448532126</c:v>
              </c:pt>
              <c:pt idx="40">
                <c:v>-2.4328052999479723</c:v>
              </c:pt>
              <c:pt idx="41">
                <c:v>-6.4727662622225353</c:v>
              </c:pt>
              <c:pt idx="42">
                <c:v>7.8374314690983908</c:v>
              </c:pt>
              <c:pt idx="43">
                <c:v>14.235705518963186</c:v>
              </c:pt>
              <c:pt idx="44">
                <c:v>12.736435829563845</c:v>
              </c:pt>
              <c:pt idx="45">
                <c:v>-40.201677566227772</c:v>
              </c:pt>
              <c:pt idx="46">
                <c:v>11.944855750826264</c:v>
              </c:pt>
              <c:pt idx="47">
                <c:v>-3.188935665061905</c:v>
              </c:pt>
              <c:pt idx="48">
                <c:v>8.8032264290487205</c:v>
              </c:pt>
              <c:pt idx="49">
                <c:v>-11.152678042350658</c:v>
              </c:pt>
              <c:pt idx="50">
                <c:v>6.3642390899954364</c:v>
              </c:pt>
              <c:pt idx="51">
                <c:v>7.6689412338232898</c:v>
              </c:pt>
              <c:pt idx="52">
                <c:v>26.034007564704837</c:v>
              </c:pt>
              <c:pt idx="53">
                <c:v>10.499205246774864</c:v>
              </c:pt>
              <c:pt idx="54">
                <c:v>8.20662950095155</c:v>
              </c:pt>
              <c:pt idx="55">
                <c:v>17.593848704592631</c:v>
              </c:pt>
              <c:pt idx="56">
                <c:v>-7.3966007485337286</c:v>
              </c:pt>
              <c:pt idx="57">
                <c:v>1.9578994203447451</c:v>
              </c:pt>
              <c:pt idx="58">
                <c:v>-0.34587145593792457</c:v>
              </c:pt>
              <c:pt idx="59">
                <c:v>66.006899032351015</c:v>
              </c:pt>
              <c:pt idx="60">
                <c:v>11.640831703197932</c:v>
              </c:pt>
              <c:pt idx="61">
                <c:v>-31.977527595561071</c:v>
              </c:pt>
              <c:pt idx="62">
                <c:v>2.7108515015198407</c:v>
              </c:pt>
              <c:pt idx="63">
                <c:v>14.039339197668141</c:v>
              </c:pt>
              <c:pt idx="64">
                <c:v>34.742426274593498</c:v>
              </c:pt>
              <c:pt idx="65">
                <c:v>32.168632347129687</c:v>
              </c:pt>
              <c:pt idx="66">
                <c:v>12.261190867799314</c:v>
              </c:pt>
              <c:pt idx="67">
                <c:v>4.3085905496729708</c:v>
              </c:pt>
              <c:pt idx="68">
                <c:v>4.1035084807182329</c:v>
              </c:pt>
              <c:pt idx="69">
                <c:v>15.910962329650289</c:v>
              </c:pt>
              <c:pt idx="70">
                <c:v>-6.2155659993084669</c:v>
              </c:pt>
              <c:pt idx="71">
                <c:v>24.862757249565675</c:v>
              </c:pt>
              <c:pt idx="72">
                <c:v>7.2736331827093181</c:v>
              </c:pt>
              <c:pt idx="73">
                <c:v>-9.709709532024192</c:v>
              </c:pt>
              <c:pt idx="74">
                <c:v>-21.322418327430796</c:v>
              </c:pt>
              <c:pt idx="75">
                <c:v>-22.785768903118992</c:v>
              </c:pt>
              <c:pt idx="76">
                <c:v>5.6333308736313938</c:v>
              </c:pt>
              <c:pt idx="77">
                <c:v>9.2881313882423626</c:v>
              </c:pt>
              <c:pt idx="78">
                <c:v>33.964228462503655</c:v>
              </c:pt>
              <c:pt idx="79">
                <c:v>-16.05554021563168</c:v>
              </c:pt>
              <c:pt idx="80">
                <c:v>-19.611317711946327</c:v>
              </c:pt>
              <c:pt idx="81">
                <c:v>22.690782133231238</c:v>
              </c:pt>
              <c:pt idx="82">
                <c:v>-2.4852283038727023</c:v>
              </c:pt>
              <c:pt idx="83">
                <c:v>-21.931457570437971</c:v>
              </c:pt>
              <c:pt idx="84">
                <c:v>-3.631700131785891</c:v>
              </c:pt>
              <c:pt idx="85">
                <c:v>11.378141671628924</c:v>
              </c:pt>
              <c:pt idx="86">
                <c:v>15.801927605978335</c:v>
              </c:pt>
              <c:pt idx="87">
                <c:v>-21.710574174848148</c:v>
              </c:pt>
              <c:pt idx="88">
                <c:v>7.4121917958192682</c:v>
              </c:pt>
              <c:pt idx="89">
                <c:v>5.8239555774434848E-2</c:v>
              </c:pt>
              <c:pt idx="90">
                <c:v>24.102648578533035</c:v>
              </c:pt>
              <c:pt idx="91">
                <c:v>-22.414822655962638</c:v>
              </c:pt>
              <c:pt idx="92">
                <c:v>36.093952203135672</c:v>
              </c:pt>
              <c:pt idx="93">
                <c:v>-7.1375046059725378</c:v>
              </c:pt>
              <c:pt idx="94">
                <c:v>24.099082657850971</c:v>
              </c:pt>
              <c:pt idx="95">
                <c:v>10.923484605983646</c:v>
              </c:pt>
              <c:pt idx="96">
                <c:v>31.426296988378027</c:v>
              </c:pt>
              <c:pt idx="97">
                <c:v>6.7063514479381752</c:v>
              </c:pt>
              <c:pt idx="98">
                <c:v>-16.345867157906241</c:v>
              </c:pt>
              <c:pt idx="99">
                <c:v>-8.8309013729769958E-2</c:v>
              </c:pt>
              <c:pt idx="100">
                <c:v>2.7656638099511497</c:v>
              </c:pt>
              <c:pt idx="101">
                <c:v>2.3958137749399384</c:v>
              </c:pt>
              <c:pt idx="102">
                <c:v>1.0857505971457613</c:v>
              </c:pt>
              <c:pt idx="103">
                <c:v>13.004252017816441</c:v>
              </c:pt>
              <c:pt idx="104">
                <c:v>-11.422396283566371</c:v>
              </c:pt>
              <c:pt idx="105">
                <c:v>3.3875649164911295</c:v>
              </c:pt>
              <c:pt idx="106">
                <c:v>5.5413181253966286</c:v>
              </c:pt>
              <c:pt idx="107">
                <c:v>15.888964727227915</c:v>
              </c:pt>
              <c:pt idx="108">
                <c:v>-33.996540993298822</c:v>
              </c:pt>
              <c:pt idx="109">
                <c:v>21.694529859898978</c:v>
              </c:pt>
              <c:pt idx="110">
                <c:v>2.4834024874625129</c:v>
              </c:pt>
              <c:pt idx="111">
                <c:v>5.7957327628683402</c:v>
              </c:pt>
              <c:pt idx="112">
                <c:v>10.404664430604242</c:v>
              </c:pt>
              <c:pt idx="113">
                <c:v>6.6405688575895283</c:v>
              </c:pt>
              <c:pt idx="114">
                <c:v>-6.392615844674765E-4</c:v>
              </c:pt>
              <c:pt idx="115">
                <c:v>4.1119097441497559</c:v>
              </c:pt>
              <c:pt idx="116">
                <c:v>14.292996131994812</c:v>
              </c:pt>
              <c:pt idx="117">
                <c:v>-15.161395222687588</c:v>
              </c:pt>
              <c:pt idx="118">
                <c:v>-20.410294988533053</c:v>
              </c:pt>
              <c:pt idx="119">
                <c:v>-5.1570282018262503</c:v>
              </c:pt>
              <c:pt idx="120">
                <c:v>-2.2652550164106344</c:v>
              </c:pt>
              <c:pt idx="121">
                <c:v>-16.484037056073589</c:v>
              </c:pt>
              <c:pt idx="122">
                <c:v>-7.3302505026112499</c:v>
              </c:pt>
              <c:pt idx="123">
                <c:v>7.5710751049622331</c:v>
              </c:pt>
              <c:pt idx="124">
                <c:v>16.814884505165168</c:v>
              </c:pt>
              <c:pt idx="125">
                <c:v>44.105962494197982</c:v>
              </c:pt>
              <c:pt idx="126">
                <c:v>2.1456729979598208</c:v>
              </c:pt>
              <c:pt idx="127">
                <c:v>-24.666162286735073</c:v>
              </c:pt>
              <c:pt idx="128">
                <c:v>8.5431724832938016</c:v>
              </c:pt>
              <c:pt idx="129">
                <c:v>2.9728605715348522</c:v>
              </c:pt>
              <c:pt idx="130">
                <c:v>1.849328720529229</c:v>
              </c:pt>
              <c:pt idx="131">
                <c:v>3.420984285070034</c:v>
              </c:pt>
              <c:pt idx="132">
                <c:v>-20.438428189452452</c:v>
              </c:pt>
              <c:pt idx="133">
                <c:v>-18.0985129964387</c:v>
              </c:pt>
              <c:pt idx="134">
                <c:v>2.6757108958933031</c:v>
              </c:pt>
              <c:pt idx="135">
                <c:v>5.5260647275951555</c:v>
              </c:pt>
              <c:pt idx="136">
                <c:v>-2.2035206409266266</c:v>
              </c:pt>
              <c:pt idx="137">
                <c:v>-5.8515977558563179</c:v>
              </c:pt>
              <c:pt idx="138">
                <c:v>33.724437811770059</c:v>
              </c:pt>
              <c:pt idx="139">
                <c:v>16.633721021251233</c:v>
              </c:pt>
              <c:pt idx="140">
                <c:v>1.6990058887087969</c:v>
              </c:pt>
              <c:pt idx="141">
                <c:v>-2.3906128143806882</c:v>
              </c:pt>
              <c:pt idx="142">
                <c:v>-2.5901563414151383</c:v>
              </c:pt>
              <c:pt idx="143">
                <c:v>-11.318384084860611</c:v>
              </c:pt>
              <c:pt idx="144">
                <c:v>-2.4744272645870069</c:v>
              </c:pt>
              <c:pt idx="145">
                <c:v>16.565944650246934</c:v>
              </c:pt>
              <c:pt idx="146">
                <c:v>-0.99595489114051361</c:v>
              </c:pt>
              <c:pt idx="147">
                <c:v>31.188023264740906</c:v>
              </c:pt>
              <c:pt idx="148">
                <c:v>27.012843771426191</c:v>
              </c:pt>
              <c:pt idx="149">
                <c:v>1.4163755780177212</c:v>
              </c:pt>
              <c:pt idx="150">
                <c:v>-18.081015093120186</c:v>
              </c:pt>
              <c:pt idx="151">
                <c:v>4.7280331334550851</c:v>
              </c:pt>
              <c:pt idx="152">
                <c:v>-6.1144430577625144</c:v>
              </c:pt>
              <c:pt idx="153">
                <c:v>9.4281691977311652</c:v>
              </c:pt>
              <c:pt idx="154">
                <c:v>18.462841126991719</c:v>
              </c:pt>
              <c:pt idx="155">
                <c:v>-1.211714995401195</c:v>
              </c:pt>
              <c:pt idx="156">
                <c:v>1.9618483252605188</c:v>
              </c:pt>
              <c:pt idx="157">
                <c:v>-17.016887115097916</c:v>
              </c:pt>
              <c:pt idx="158">
                <c:v>9.5174217779726575</c:v>
              </c:pt>
              <c:pt idx="159">
                <c:v>9.9268909582968377</c:v>
              </c:pt>
              <c:pt idx="160">
                <c:v>-12.041503523078461</c:v>
              </c:pt>
              <c:pt idx="161">
                <c:v>18.698509598494923</c:v>
              </c:pt>
              <c:pt idx="162">
                <c:v>13.524791007496049</c:v>
              </c:pt>
              <c:pt idx="163">
                <c:v>16.211786933922383</c:v>
              </c:pt>
              <c:pt idx="164">
                <c:v>13.767830141199909</c:v>
              </c:pt>
              <c:pt idx="165">
                <c:v>20.837171488844433</c:v>
              </c:pt>
              <c:pt idx="166">
                <c:v>-18.654189726390427</c:v>
              </c:pt>
              <c:pt idx="167">
                <c:v>9.474061714900273</c:v>
              </c:pt>
              <c:pt idx="168">
                <c:v>13.338087548984618</c:v>
              </c:pt>
              <c:pt idx="169">
                <c:v>-8.8243452620616836</c:v>
              </c:pt>
              <c:pt idx="170">
                <c:v>-7.1262603477699713</c:v>
              </c:pt>
              <c:pt idx="171">
                <c:v>18.876632852943629</c:v>
              </c:pt>
              <c:pt idx="172">
                <c:v>-11.43637847214535</c:v>
              </c:pt>
              <c:pt idx="173">
                <c:v>6.498736924886714</c:v>
              </c:pt>
              <c:pt idx="174">
                <c:v>-52.373944574695713</c:v>
              </c:pt>
              <c:pt idx="175">
                <c:v>-24.832073805524715</c:v>
              </c:pt>
              <c:pt idx="176">
                <c:v>-19.283556885262868</c:v>
              </c:pt>
              <c:pt idx="177">
                <c:v>4.7870392528254229</c:v>
              </c:pt>
              <c:pt idx="178">
                <c:v>5.583770591217899</c:v>
              </c:pt>
              <c:pt idx="179">
                <c:v>-20.132632698833959</c:v>
              </c:pt>
              <c:pt idx="180">
                <c:v>-2.5503844366415933</c:v>
              </c:pt>
              <c:pt idx="181">
                <c:v>-24.163042671627807</c:v>
              </c:pt>
              <c:pt idx="182">
                <c:v>21.693257572477108</c:v>
              </c:pt>
              <c:pt idx="183">
                <c:v>-5.588988763910038</c:v>
              </c:pt>
              <c:pt idx="184">
                <c:v>17.427704819396865</c:v>
              </c:pt>
              <c:pt idx="185">
                <c:v>8.2003569261802909</c:v>
              </c:pt>
              <c:pt idx="186">
                <c:v>-15.26450268949668</c:v>
              </c:pt>
              <c:pt idx="187">
                <c:v>0.55967020019144798</c:v>
              </c:pt>
              <c:pt idx="188">
                <c:v>13.485174373059692</c:v>
              </c:pt>
              <c:pt idx="189">
                <c:v>-18.337071803301029</c:v>
              </c:pt>
              <c:pt idx="190">
                <c:v>10.823681292447617</c:v>
              </c:pt>
              <c:pt idx="191">
                <c:v>-23.624993303404835</c:v>
              </c:pt>
              <c:pt idx="192">
                <c:v>5.2881873248938405</c:v>
              </c:pt>
              <c:pt idx="193">
                <c:v>16.222431270193695</c:v>
              </c:pt>
              <c:pt idx="194">
                <c:v>-37.054599273823754</c:v>
              </c:pt>
              <c:pt idx="195">
                <c:v>4.1432230161630912</c:v>
              </c:pt>
              <c:pt idx="196">
                <c:v>-1.7982911794523488</c:v>
              </c:pt>
              <c:pt idx="197">
                <c:v>-15.491922302551046</c:v>
              </c:pt>
              <c:pt idx="198">
                <c:v>6.8725692093704822</c:v>
              </c:pt>
              <c:pt idx="199">
                <c:v>5.7947441259944412</c:v>
              </c:pt>
              <c:pt idx="200">
                <c:v>2.8300651049294459</c:v>
              </c:pt>
              <c:pt idx="201">
                <c:v>-13.13269293351712</c:v>
              </c:pt>
              <c:pt idx="202">
                <c:v>-9.6361467595927195</c:v>
              </c:pt>
              <c:pt idx="203">
                <c:v>-7.4157302532137805</c:v>
              </c:pt>
              <c:pt idx="204">
                <c:v>-8.6816240261707094</c:v>
              </c:pt>
              <c:pt idx="205">
                <c:v>6.1243771620310099</c:v>
              </c:pt>
              <c:pt idx="206">
                <c:v>-1.1192292727687914</c:v>
              </c:pt>
              <c:pt idx="207">
                <c:v>-26.53013218416794</c:v>
              </c:pt>
              <c:pt idx="208">
                <c:v>3.1093589959900783</c:v>
              </c:pt>
              <c:pt idx="209">
                <c:v>27.388423828606108</c:v>
              </c:pt>
              <c:pt idx="210">
                <c:v>3.7953411825712351</c:v>
              </c:pt>
              <c:pt idx="211">
                <c:v>32.379473203663736</c:v>
              </c:pt>
              <c:pt idx="212">
                <c:v>-0.40402053847753905</c:v>
              </c:pt>
              <c:pt idx="213">
                <c:v>14.606236515528394</c:v>
              </c:pt>
              <c:pt idx="214">
                <c:v>30.924114017047046</c:v>
              </c:pt>
              <c:pt idx="215">
                <c:v>5.9648967963112796</c:v>
              </c:pt>
              <c:pt idx="216">
                <c:v>-4.0678261820051489</c:v>
              </c:pt>
              <c:pt idx="217">
                <c:v>-5.6248031677044423</c:v>
              </c:pt>
              <c:pt idx="218">
                <c:v>-12.770596899418081</c:v>
              </c:pt>
              <c:pt idx="219">
                <c:v>-31.769893345769418</c:v>
              </c:pt>
              <c:pt idx="220">
                <c:v>-26.869377877045565</c:v>
              </c:pt>
              <c:pt idx="221">
                <c:v>-12.440544314758654</c:v>
              </c:pt>
              <c:pt idx="222">
                <c:v>31.41486805883531</c:v>
              </c:pt>
              <c:pt idx="223">
                <c:v>19.932961364749872</c:v>
              </c:pt>
              <c:pt idx="224">
                <c:v>4.6980957805810419</c:v>
              </c:pt>
              <c:pt idx="225">
                <c:v>37.762940028127503</c:v>
              </c:pt>
              <c:pt idx="226">
                <c:v>6.5857787867750233</c:v>
              </c:pt>
              <c:pt idx="227">
                <c:v>1.6336442796601887</c:v>
              </c:pt>
              <c:pt idx="228">
                <c:v>-17.054944591732124</c:v>
              </c:pt>
              <c:pt idx="229">
                <c:v>10.05581655223321</c:v>
              </c:pt>
              <c:pt idx="230">
                <c:v>0.94097534591600152</c:v>
              </c:pt>
              <c:pt idx="231">
                <c:v>-16.121992660594344</c:v>
              </c:pt>
              <c:pt idx="232">
                <c:v>-32.789617041671761</c:v>
              </c:pt>
              <c:pt idx="233">
                <c:v>0.30521073300829471</c:v>
              </c:pt>
              <c:pt idx="234">
                <c:v>2.1704500525085564</c:v>
              </c:pt>
              <c:pt idx="235">
                <c:v>36.314761368011077</c:v>
              </c:pt>
              <c:pt idx="236">
                <c:v>-13.519615149908077</c:v>
              </c:pt>
              <c:pt idx="237">
                <c:v>4.3168688091247418</c:v>
              </c:pt>
              <c:pt idx="238">
                <c:v>1.0364517276634615</c:v>
              </c:pt>
              <c:pt idx="239">
                <c:v>17.071094255921082</c:v>
              </c:pt>
              <c:pt idx="240">
                <c:v>24.246175212634967</c:v>
              </c:pt>
              <c:pt idx="241">
                <c:v>13.954196523388475</c:v>
              </c:pt>
              <c:pt idx="242">
                <c:v>-0.6240720002079172</c:v>
              </c:pt>
              <c:pt idx="243">
                <c:v>31.461542303921362</c:v>
              </c:pt>
              <c:pt idx="244">
                <c:v>4.9937880548535816</c:v>
              </c:pt>
            </c:numLit>
          </c:yVal>
          <c:smooth val="0"/>
          <c:extLst>
            <c:ext xmlns:c16="http://schemas.microsoft.com/office/drawing/2014/chart" uri="{C3380CC4-5D6E-409C-BE32-E72D297353CC}">
              <c16:uniqueId val="{00000000-C76A-4EFE-9818-4B31FB88EE0B}"/>
            </c:ext>
          </c:extLst>
        </c:ser>
        <c:dLbls>
          <c:showLegendKey val="0"/>
          <c:showVal val="0"/>
          <c:showCatName val="0"/>
          <c:showSerName val="0"/>
          <c:showPercent val="0"/>
          <c:showBubbleSize val="0"/>
        </c:dLbls>
        <c:axId val="1683623344"/>
        <c:axId val="1683622928"/>
      </c:scatterChart>
      <c:valAx>
        <c:axId val="1683623344"/>
        <c:scaling>
          <c:orientation val="minMax"/>
        </c:scaling>
        <c:delete val="0"/>
        <c:axPos val="b"/>
        <c:title>
          <c:tx>
            <c:rich>
              <a:bodyPr/>
              <a:lstStyle/>
              <a:p>
                <a:pPr>
                  <a:defRPr/>
                </a:pPr>
                <a:r>
                  <a:rPr lang="en-US"/>
                  <a:t>X_2</a:t>
                </a:r>
              </a:p>
            </c:rich>
          </c:tx>
          <c:overlay val="0"/>
        </c:title>
        <c:numFmt formatCode="General" sourceLinked="1"/>
        <c:majorTickMark val="out"/>
        <c:minorTickMark val="none"/>
        <c:tickLblPos val="nextTo"/>
        <c:crossAx val="1683622928"/>
        <c:crossesAt val="-80"/>
        <c:crossBetween val="midCat"/>
      </c:valAx>
      <c:valAx>
        <c:axId val="168362292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683623344"/>
        <c:crossesAt val="-3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X_3
</a:t>
            </a:r>
            <a:r>
              <a:rPr lang="en-US" sz="1000"/>
              <a:t>Model 4.0 for Y    (3 variables, no constant, n=245)</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245"/>
              <c:pt idx="0">
                <c:v>505</c:v>
              </c:pt>
              <c:pt idx="1">
                <c:v>430</c:v>
              </c:pt>
              <c:pt idx="2">
                <c:v>415</c:v>
              </c:pt>
              <c:pt idx="3">
                <c:v>472</c:v>
              </c:pt>
              <c:pt idx="4">
                <c:v>561</c:v>
              </c:pt>
              <c:pt idx="5">
                <c:v>442</c:v>
              </c:pt>
              <c:pt idx="6">
                <c:v>579</c:v>
              </c:pt>
              <c:pt idx="7">
                <c:v>427</c:v>
              </c:pt>
              <c:pt idx="8">
                <c:v>863</c:v>
              </c:pt>
              <c:pt idx="9">
                <c:v>445</c:v>
              </c:pt>
              <c:pt idx="10">
                <c:v>509</c:v>
              </c:pt>
              <c:pt idx="11">
                <c:v>499</c:v>
              </c:pt>
              <c:pt idx="12">
                <c:v>451</c:v>
              </c:pt>
              <c:pt idx="13">
                <c:v>469</c:v>
              </c:pt>
              <c:pt idx="14">
                <c:v>491</c:v>
              </c:pt>
              <c:pt idx="15">
                <c:v>446</c:v>
              </c:pt>
              <c:pt idx="16">
                <c:v>538</c:v>
              </c:pt>
              <c:pt idx="17">
                <c:v>432</c:v>
              </c:pt>
              <c:pt idx="18">
                <c:v>425</c:v>
              </c:pt>
              <c:pt idx="19">
                <c:v>517</c:v>
              </c:pt>
              <c:pt idx="20">
                <c:v>545</c:v>
              </c:pt>
              <c:pt idx="21">
                <c:v>1026</c:v>
              </c:pt>
              <c:pt idx="22">
                <c:v>484</c:v>
              </c:pt>
              <c:pt idx="23">
                <c:v>514</c:v>
              </c:pt>
              <c:pt idx="24">
                <c:v>437</c:v>
              </c:pt>
              <c:pt idx="25">
                <c:v>509</c:v>
              </c:pt>
              <c:pt idx="26">
                <c:v>569</c:v>
              </c:pt>
              <c:pt idx="27">
                <c:v>391</c:v>
              </c:pt>
              <c:pt idx="28">
                <c:v>498</c:v>
              </c:pt>
              <c:pt idx="29">
                <c:v>502</c:v>
              </c:pt>
              <c:pt idx="30">
                <c:v>163</c:v>
              </c:pt>
              <c:pt idx="31">
                <c:v>536</c:v>
              </c:pt>
              <c:pt idx="32">
                <c:v>522</c:v>
              </c:pt>
              <c:pt idx="33">
                <c:v>433</c:v>
              </c:pt>
              <c:pt idx="34">
                <c:v>587</c:v>
              </c:pt>
              <c:pt idx="35">
                <c:v>482</c:v>
              </c:pt>
              <c:pt idx="36">
                <c:v>533</c:v>
              </c:pt>
              <c:pt idx="37">
                <c:v>572</c:v>
              </c:pt>
              <c:pt idx="38">
                <c:v>564</c:v>
              </c:pt>
              <c:pt idx="39">
                <c:v>537</c:v>
              </c:pt>
              <c:pt idx="40">
                <c:v>512</c:v>
              </c:pt>
              <c:pt idx="41">
                <c:v>549</c:v>
              </c:pt>
              <c:pt idx="42">
                <c:v>443</c:v>
              </c:pt>
              <c:pt idx="43">
                <c:v>449</c:v>
              </c:pt>
              <c:pt idx="44">
                <c:v>557</c:v>
              </c:pt>
              <c:pt idx="45">
                <c:v>921</c:v>
              </c:pt>
              <c:pt idx="46">
                <c:v>480</c:v>
              </c:pt>
              <c:pt idx="47">
                <c:v>547</c:v>
              </c:pt>
              <c:pt idx="48">
                <c:v>504</c:v>
              </c:pt>
              <c:pt idx="49">
                <c:v>523</c:v>
              </c:pt>
              <c:pt idx="50">
                <c:v>468</c:v>
              </c:pt>
              <c:pt idx="51">
                <c:v>464</c:v>
              </c:pt>
              <c:pt idx="52">
                <c:v>458</c:v>
              </c:pt>
              <c:pt idx="53">
                <c:v>476</c:v>
              </c:pt>
              <c:pt idx="54">
                <c:v>491</c:v>
              </c:pt>
              <c:pt idx="55">
                <c:v>514</c:v>
              </c:pt>
              <c:pt idx="56">
                <c:v>528</c:v>
              </c:pt>
              <c:pt idx="57">
                <c:v>442</c:v>
              </c:pt>
              <c:pt idx="58">
                <c:v>533</c:v>
              </c:pt>
              <c:pt idx="59">
                <c:v>-85</c:v>
              </c:pt>
              <c:pt idx="60">
                <c:v>450</c:v>
              </c:pt>
              <c:pt idx="61">
                <c:v>597</c:v>
              </c:pt>
              <c:pt idx="62">
                <c:v>546</c:v>
              </c:pt>
              <c:pt idx="63">
                <c:v>437</c:v>
              </c:pt>
              <c:pt idx="64">
                <c:v>398</c:v>
              </c:pt>
              <c:pt idx="65">
                <c:v>399</c:v>
              </c:pt>
              <c:pt idx="66">
                <c:v>545</c:v>
              </c:pt>
              <c:pt idx="67">
                <c:v>485</c:v>
              </c:pt>
              <c:pt idx="68">
                <c:v>468</c:v>
              </c:pt>
              <c:pt idx="69">
                <c:v>461</c:v>
              </c:pt>
              <c:pt idx="70">
                <c:v>523</c:v>
              </c:pt>
              <c:pt idx="71">
                <c:v>494</c:v>
              </c:pt>
              <c:pt idx="72">
                <c:v>479</c:v>
              </c:pt>
              <c:pt idx="73">
                <c:v>610</c:v>
              </c:pt>
              <c:pt idx="74">
                <c:v>532</c:v>
              </c:pt>
              <c:pt idx="75">
                <c:v>551</c:v>
              </c:pt>
              <c:pt idx="76">
                <c:v>471</c:v>
              </c:pt>
              <c:pt idx="77">
                <c:v>488</c:v>
              </c:pt>
              <c:pt idx="78">
                <c:v>219</c:v>
              </c:pt>
              <c:pt idx="79">
                <c:v>581</c:v>
              </c:pt>
              <c:pt idx="80">
                <c:v>518</c:v>
              </c:pt>
              <c:pt idx="81">
                <c:v>408</c:v>
              </c:pt>
              <c:pt idx="82">
                <c:v>475</c:v>
              </c:pt>
              <c:pt idx="83">
                <c:v>585</c:v>
              </c:pt>
              <c:pt idx="84">
                <c:v>459</c:v>
              </c:pt>
              <c:pt idx="85">
                <c:v>453</c:v>
              </c:pt>
              <c:pt idx="86">
                <c:v>535</c:v>
              </c:pt>
              <c:pt idx="87">
                <c:v>583</c:v>
              </c:pt>
              <c:pt idx="88">
                <c:v>515</c:v>
              </c:pt>
              <c:pt idx="89">
                <c:v>504</c:v>
              </c:pt>
              <c:pt idx="90">
                <c:v>480</c:v>
              </c:pt>
              <c:pt idx="91">
                <c:v>592</c:v>
              </c:pt>
              <c:pt idx="92">
                <c:v>450</c:v>
              </c:pt>
              <c:pt idx="93">
                <c:v>496</c:v>
              </c:pt>
              <c:pt idx="94">
                <c:v>432</c:v>
              </c:pt>
              <c:pt idx="95">
                <c:v>500</c:v>
              </c:pt>
              <c:pt idx="96">
                <c:v>498</c:v>
              </c:pt>
              <c:pt idx="97">
                <c:v>409</c:v>
              </c:pt>
              <c:pt idx="98">
                <c:v>536</c:v>
              </c:pt>
              <c:pt idx="99">
                <c:v>550</c:v>
              </c:pt>
              <c:pt idx="100">
                <c:v>519</c:v>
              </c:pt>
              <c:pt idx="101">
                <c:v>449</c:v>
              </c:pt>
              <c:pt idx="102">
                <c:v>492</c:v>
              </c:pt>
              <c:pt idx="103">
                <c:v>533</c:v>
              </c:pt>
              <c:pt idx="104">
                <c:v>513</c:v>
              </c:pt>
              <c:pt idx="105">
                <c:v>406</c:v>
              </c:pt>
              <c:pt idx="106">
                <c:v>556</c:v>
              </c:pt>
              <c:pt idx="107">
                <c:v>474</c:v>
              </c:pt>
              <c:pt idx="108">
                <c:v>899</c:v>
              </c:pt>
              <c:pt idx="109">
                <c:v>478</c:v>
              </c:pt>
              <c:pt idx="110">
                <c:v>494</c:v>
              </c:pt>
              <c:pt idx="111">
                <c:v>530</c:v>
              </c:pt>
              <c:pt idx="112">
                <c:v>556</c:v>
              </c:pt>
              <c:pt idx="113">
                <c:v>487</c:v>
              </c:pt>
              <c:pt idx="114">
                <c:v>536</c:v>
              </c:pt>
              <c:pt idx="115">
                <c:v>551</c:v>
              </c:pt>
              <c:pt idx="116">
                <c:v>505</c:v>
              </c:pt>
              <c:pt idx="117">
                <c:v>517</c:v>
              </c:pt>
              <c:pt idx="118">
                <c:v>545</c:v>
              </c:pt>
              <c:pt idx="119">
                <c:v>589</c:v>
              </c:pt>
              <c:pt idx="120">
                <c:v>527</c:v>
              </c:pt>
              <c:pt idx="121">
                <c:v>523</c:v>
              </c:pt>
              <c:pt idx="122">
                <c:v>493</c:v>
              </c:pt>
              <c:pt idx="123">
                <c:v>482</c:v>
              </c:pt>
              <c:pt idx="124">
                <c:v>552</c:v>
              </c:pt>
              <c:pt idx="125">
                <c:v>114</c:v>
              </c:pt>
              <c:pt idx="126">
                <c:v>507</c:v>
              </c:pt>
              <c:pt idx="127">
                <c:v>561</c:v>
              </c:pt>
              <c:pt idx="128">
                <c:v>469</c:v>
              </c:pt>
              <c:pt idx="129">
                <c:v>575</c:v>
              </c:pt>
              <c:pt idx="130">
                <c:v>476</c:v>
              </c:pt>
              <c:pt idx="131">
                <c:v>458</c:v>
              </c:pt>
              <c:pt idx="132">
                <c:v>553</c:v>
              </c:pt>
              <c:pt idx="133">
                <c:v>513</c:v>
              </c:pt>
              <c:pt idx="134">
                <c:v>517</c:v>
              </c:pt>
              <c:pt idx="135">
                <c:v>478</c:v>
              </c:pt>
              <c:pt idx="136">
                <c:v>593</c:v>
              </c:pt>
              <c:pt idx="137">
                <c:v>509</c:v>
              </c:pt>
              <c:pt idx="138">
                <c:v>443</c:v>
              </c:pt>
              <c:pt idx="139">
                <c:v>495</c:v>
              </c:pt>
              <c:pt idx="140">
                <c:v>472</c:v>
              </c:pt>
              <c:pt idx="141">
                <c:v>532</c:v>
              </c:pt>
              <c:pt idx="142">
                <c:v>495</c:v>
              </c:pt>
              <c:pt idx="143">
                <c:v>543</c:v>
              </c:pt>
              <c:pt idx="144">
                <c:v>537</c:v>
              </c:pt>
              <c:pt idx="145">
                <c:v>500</c:v>
              </c:pt>
              <c:pt idx="146">
                <c:v>532</c:v>
              </c:pt>
              <c:pt idx="147">
                <c:v>406</c:v>
              </c:pt>
              <c:pt idx="148">
                <c:v>515</c:v>
              </c:pt>
              <c:pt idx="149">
                <c:v>564</c:v>
              </c:pt>
              <c:pt idx="150">
                <c:v>528</c:v>
              </c:pt>
              <c:pt idx="151">
                <c:v>473</c:v>
              </c:pt>
              <c:pt idx="152">
                <c:v>470</c:v>
              </c:pt>
              <c:pt idx="153">
                <c:v>514</c:v>
              </c:pt>
              <c:pt idx="154">
                <c:v>415</c:v>
              </c:pt>
              <c:pt idx="155">
                <c:v>511</c:v>
              </c:pt>
              <c:pt idx="156">
                <c:v>509</c:v>
              </c:pt>
              <c:pt idx="157">
                <c:v>533</c:v>
              </c:pt>
              <c:pt idx="158">
                <c:v>573</c:v>
              </c:pt>
              <c:pt idx="159">
                <c:v>503</c:v>
              </c:pt>
              <c:pt idx="160">
                <c:v>467</c:v>
              </c:pt>
              <c:pt idx="161">
                <c:v>528</c:v>
              </c:pt>
              <c:pt idx="162">
                <c:v>488</c:v>
              </c:pt>
              <c:pt idx="163">
                <c:v>489</c:v>
              </c:pt>
              <c:pt idx="164">
                <c:v>517</c:v>
              </c:pt>
              <c:pt idx="165">
                <c:v>482</c:v>
              </c:pt>
              <c:pt idx="166">
                <c:v>531</c:v>
              </c:pt>
              <c:pt idx="167">
                <c:v>483</c:v>
              </c:pt>
              <c:pt idx="168">
                <c:v>450</c:v>
              </c:pt>
              <c:pt idx="169">
                <c:v>537</c:v>
              </c:pt>
              <c:pt idx="170">
                <c:v>542</c:v>
              </c:pt>
              <c:pt idx="171">
                <c:v>463</c:v>
              </c:pt>
              <c:pt idx="172">
                <c:v>588</c:v>
              </c:pt>
              <c:pt idx="173">
                <c:v>513</c:v>
              </c:pt>
              <c:pt idx="174">
                <c:v>1055</c:v>
              </c:pt>
              <c:pt idx="175">
                <c:v>581</c:v>
              </c:pt>
              <c:pt idx="176">
                <c:v>486</c:v>
              </c:pt>
              <c:pt idx="177">
                <c:v>502</c:v>
              </c:pt>
              <c:pt idx="178">
                <c:v>537</c:v>
              </c:pt>
              <c:pt idx="179">
                <c:v>518</c:v>
              </c:pt>
              <c:pt idx="180">
                <c:v>560</c:v>
              </c:pt>
              <c:pt idx="181">
                <c:v>605</c:v>
              </c:pt>
              <c:pt idx="182">
                <c:v>489</c:v>
              </c:pt>
              <c:pt idx="183">
                <c:v>565</c:v>
              </c:pt>
              <c:pt idx="184">
                <c:v>389</c:v>
              </c:pt>
              <c:pt idx="185">
                <c:v>583</c:v>
              </c:pt>
              <c:pt idx="186">
                <c:v>594</c:v>
              </c:pt>
              <c:pt idx="187">
                <c:v>555</c:v>
              </c:pt>
              <c:pt idx="188">
                <c:v>465</c:v>
              </c:pt>
              <c:pt idx="189">
                <c:v>481</c:v>
              </c:pt>
              <c:pt idx="190">
                <c:v>498</c:v>
              </c:pt>
              <c:pt idx="191">
                <c:v>839</c:v>
              </c:pt>
              <c:pt idx="192">
                <c:v>450</c:v>
              </c:pt>
              <c:pt idx="193">
                <c:v>508</c:v>
              </c:pt>
              <c:pt idx="194">
                <c:v>510</c:v>
              </c:pt>
              <c:pt idx="195">
                <c:v>570</c:v>
              </c:pt>
              <c:pt idx="196">
                <c:v>512</c:v>
              </c:pt>
              <c:pt idx="197">
                <c:v>524</c:v>
              </c:pt>
              <c:pt idx="198">
                <c:v>470</c:v>
              </c:pt>
              <c:pt idx="199">
                <c:v>480</c:v>
              </c:pt>
              <c:pt idx="200">
                <c:v>530</c:v>
              </c:pt>
              <c:pt idx="201">
                <c:v>553</c:v>
              </c:pt>
              <c:pt idx="202">
                <c:v>447</c:v>
              </c:pt>
              <c:pt idx="203">
                <c:v>483</c:v>
              </c:pt>
              <c:pt idx="204">
                <c:v>481</c:v>
              </c:pt>
              <c:pt idx="205">
                <c:v>464</c:v>
              </c:pt>
              <c:pt idx="206">
                <c:v>557</c:v>
              </c:pt>
              <c:pt idx="207">
                <c:v>556</c:v>
              </c:pt>
              <c:pt idx="208">
                <c:v>533</c:v>
              </c:pt>
              <c:pt idx="209">
                <c:v>429</c:v>
              </c:pt>
              <c:pt idx="210">
                <c:v>505</c:v>
              </c:pt>
              <c:pt idx="211">
                <c:v>442</c:v>
              </c:pt>
              <c:pt idx="212">
                <c:v>490</c:v>
              </c:pt>
              <c:pt idx="213">
                <c:v>487</c:v>
              </c:pt>
              <c:pt idx="214">
                <c:v>380</c:v>
              </c:pt>
              <c:pt idx="215">
                <c:v>472</c:v>
              </c:pt>
              <c:pt idx="216">
                <c:v>525</c:v>
              </c:pt>
              <c:pt idx="217">
                <c:v>573</c:v>
              </c:pt>
              <c:pt idx="218">
                <c:v>523</c:v>
              </c:pt>
              <c:pt idx="219">
                <c:v>633</c:v>
              </c:pt>
              <c:pt idx="220">
                <c:v>556</c:v>
              </c:pt>
              <c:pt idx="221">
                <c:v>513</c:v>
              </c:pt>
              <c:pt idx="222">
                <c:v>428</c:v>
              </c:pt>
              <c:pt idx="223">
                <c:v>449</c:v>
              </c:pt>
              <c:pt idx="224">
                <c:v>526</c:v>
              </c:pt>
              <c:pt idx="225">
                <c:v>227</c:v>
              </c:pt>
              <c:pt idx="226">
                <c:v>491</c:v>
              </c:pt>
              <c:pt idx="227">
                <c:v>557</c:v>
              </c:pt>
              <c:pt idx="228">
                <c:v>605</c:v>
              </c:pt>
              <c:pt idx="229">
                <c:v>583</c:v>
              </c:pt>
              <c:pt idx="230">
                <c:v>510</c:v>
              </c:pt>
              <c:pt idx="231">
                <c:v>534</c:v>
              </c:pt>
              <c:pt idx="232">
                <c:v>565</c:v>
              </c:pt>
              <c:pt idx="233">
                <c:v>462</c:v>
              </c:pt>
              <c:pt idx="234">
                <c:v>454</c:v>
              </c:pt>
              <c:pt idx="235">
                <c:v>347</c:v>
              </c:pt>
              <c:pt idx="236">
                <c:v>514</c:v>
              </c:pt>
              <c:pt idx="237">
                <c:v>510</c:v>
              </c:pt>
              <c:pt idx="238">
                <c:v>520</c:v>
              </c:pt>
              <c:pt idx="239">
                <c:v>439</c:v>
              </c:pt>
              <c:pt idx="240">
                <c:v>451</c:v>
              </c:pt>
              <c:pt idx="241">
                <c:v>491</c:v>
              </c:pt>
              <c:pt idx="242">
                <c:v>499</c:v>
              </c:pt>
              <c:pt idx="243">
                <c:v>446</c:v>
              </c:pt>
              <c:pt idx="244">
                <c:v>535</c:v>
              </c:pt>
            </c:numLit>
          </c:xVal>
          <c:yVal>
            <c:numLit>
              <c:formatCode>General</c:formatCode>
              <c:ptCount val="245"/>
              <c:pt idx="0">
                <c:v>18.508575862947055</c:v>
              </c:pt>
              <c:pt idx="1">
                <c:v>5.5988446939103369</c:v>
              </c:pt>
              <c:pt idx="2">
                <c:v>24.647285093884648</c:v>
              </c:pt>
              <c:pt idx="3">
                <c:v>3.7252460753355194</c:v>
              </c:pt>
              <c:pt idx="4">
                <c:v>-2.8606028847729306</c:v>
              </c:pt>
              <c:pt idx="5">
                <c:v>18.426998754871605</c:v>
              </c:pt>
              <c:pt idx="6">
                <c:v>-8.6084047844925351</c:v>
              </c:pt>
              <c:pt idx="7">
                <c:v>14.153460343428804</c:v>
              </c:pt>
              <c:pt idx="8">
                <c:v>-30.866834025923367</c:v>
              </c:pt>
              <c:pt idx="9">
                <c:v>6.0587315479565973</c:v>
              </c:pt>
              <c:pt idx="10">
                <c:v>-7.8200510392375691</c:v>
              </c:pt>
              <c:pt idx="11">
                <c:v>19.363351219484514</c:v>
              </c:pt>
              <c:pt idx="12">
                <c:v>5.0435832145497272</c:v>
              </c:pt>
              <c:pt idx="13">
                <c:v>16.035256181832636</c:v>
              </c:pt>
              <c:pt idx="14">
                <c:v>-8.83558952026425</c:v>
              </c:pt>
              <c:pt idx="15">
                <c:v>30.685214190308017</c:v>
              </c:pt>
              <c:pt idx="16">
                <c:v>-6.8294448830967838</c:v>
              </c:pt>
              <c:pt idx="17">
                <c:v>19.975416695925617</c:v>
              </c:pt>
              <c:pt idx="18">
                <c:v>8.4323361185438443</c:v>
              </c:pt>
              <c:pt idx="19">
                <c:v>19.13651259870602</c:v>
              </c:pt>
              <c:pt idx="20">
                <c:v>-20.663138918655562</c:v>
              </c:pt>
              <c:pt idx="21">
                <c:v>-59.830188766468865</c:v>
              </c:pt>
              <c:pt idx="22">
                <c:v>-19.808071315506766</c:v>
              </c:pt>
              <c:pt idx="23">
                <c:v>18.999384408709574</c:v>
              </c:pt>
              <c:pt idx="24">
                <c:v>44.258174751235146</c:v>
              </c:pt>
              <c:pt idx="25">
                <c:v>1.8224090050257473</c:v>
              </c:pt>
              <c:pt idx="26">
                <c:v>-7.0992147629322631</c:v>
              </c:pt>
              <c:pt idx="27">
                <c:v>10.428118637310774</c:v>
              </c:pt>
              <c:pt idx="28">
                <c:v>3.9733819647199766</c:v>
              </c:pt>
              <c:pt idx="29">
                <c:v>-13.947129084185036</c:v>
              </c:pt>
              <c:pt idx="30">
                <c:v>28.848945469946827</c:v>
              </c:pt>
              <c:pt idx="31">
                <c:v>-17.882544550543827</c:v>
              </c:pt>
              <c:pt idx="32">
                <c:v>-7.242013094892144</c:v>
              </c:pt>
              <c:pt idx="33">
                <c:v>16.330848132349274</c:v>
              </c:pt>
              <c:pt idx="34">
                <c:v>-21.905009042177085</c:v>
              </c:pt>
              <c:pt idx="35">
                <c:v>14.11094907560161</c:v>
              </c:pt>
              <c:pt idx="36">
                <c:v>1.1385902843388749</c:v>
              </c:pt>
              <c:pt idx="37">
                <c:v>-13.493662911861065</c:v>
              </c:pt>
              <c:pt idx="38">
                <c:v>-4.6629614107015698</c:v>
              </c:pt>
              <c:pt idx="39">
                <c:v>-7.6326310448532126</c:v>
              </c:pt>
              <c:pt idx="40">
                <c:v>-2.4328052999479723</c:v>
              </c:pt>
              <c:pt idx="41">
                <c:v>-6.4727662622225353</c:v>
              </c:pt>
              <c:pt idx="42">
                <c:v>7.8374314690983908</c:v>
              </c:pt>
              <c:pt idx="43">
                <c:v>14.235705518963186</c:v>
              </c:pt>
              <c:pt idx="44">
                <c:v>12.736435829563845</c:v>
              </c:pt>
              <c:pt idx="45">
                <c:v>-40.201677566227772</c:v>
              </c:pt>
              <c:pt idx="46">
                <c:v>11.944855750826264</c:v>
              </c:pt>
              <c:pt idx="47">
                <c:v>-3.188935665061905</c:v>
              </c:pt>
              <c:pt idx="48">
                <c:v>8.8032264290487205</c:v>
              </c:pt>
              <c:pt idx="49">
                <c:v>-11.152678042350658</c:v>
              </c:pt>
              <c:pt idx="50">
                <c:v>6.3642390899954364</c:v>
              </c:pt>
              <c:pt idx="51">
                <c:v>7.6689412338232898</c:v>
              </c:pt>
              <c:pt idx="52">
                <c:v>26.034007564704837</c:v>
              </c:pt>
              <c:pt idx="53">
                <c:v>10.499205246774864</c:v>
              </c:pt>
              <c:pt idx="54">
                <c:v>8.20662950095155</c:v>
              </c:pt>
              <c:pt idx="55">
                <c:v>17.593848704592631</c:v>
              </c:pt>
              <c:pt idx="56">
                <c:v>-7.3966007485337286</c:v>
              </c:pt>
              <c:pt idx="57">
                <c:v>1.9578994203447451</c:v>
              </c:pt>
              <c:pt idx="58">
                <c:v>-0.34587145593792457</c:v>
              </c:pt>
              <c:pt idx="59">
                <c:v>66.006899032351015</c:v>
              </c:pt>
              <c:pt idx="60">
                <c:v>11.640831703197932</c:v>
              </c:pt>
              <c:pt idx="61">
                <c:v>-31.977527595561071</c:v>
              </c:pt>
              <c:pt idx="62">
                <c:v>2.7108515015198407</c:v>
              </c:pt>
              <c:pt idx="63">
                <c:v>14.039339197668141</c:v>
              </c:pt>
              <c:pt idx="64">
                <c:v>34.742426274593498</c:v>
              </c:pt>
              <c:pt idx="65">
                <c:v>32.168632347129687</c:v>
              </c:pt>
              <c:pt idx="66">
                <c:v>12.261190867799314</c:v>
              </c:pt>
              <c:pt idx="67">
                <c:v>4.3085905496729708</c:v>
              </c:pt>
              <c:pt idx="68">
                <c:v>4.1035084807182329</c:v>
              </c:pt>
              <c:pt idx="69">
                <c:v>15.910962329650289</c:v>
              </c:pt>
              <c:pt idx="70">
                <c:v>-6.2155659993084669</c:v>
              </c:pt>
              <c:pt idx="71">
                <c:v>24.862757249565675</c:v>
              </c:pt>
              <c:pt idx="72">
                <c:v>7.2736331827093181</c:v>
              </c:pt>
              <c:pt idx="73">
                <c:v>-9.709709532024192</c:v>
              </c:pt>
              <c:pt idx="74">
                <c:v>-21.322418327430796</c:v>
              </c:pt>
              <c:pt idx="75">
                <c:v>-22.785768903118992</c:v>
              </c:pt>
              <c:pt idx="76">
                <c:v>5.6333308736313938</c:v>
              </c:pt>
              <c:pt idx="77">
                <c:v>9.2881313882423626</c:v>
              </c:pt>
              <c:pt idx="78">
                <c:v>33.964228462503655</c:v>
              </c:pt>
              <c:pt idx="79">
                <c:v>-16.05554021563168</c:v>
              </c:pt>
              <c:pt idx="80">
                <c:v>-19.611317711946327</c:v>
              </c:pt>
              <c:pt idx="81">
                <c:v>22.690782133231238</c:v>
              </c:pt>
              <c:pt idx="82">
                <c:v>-2.4852283038727023</c:v>
              </c:pt>
              <c:pt idx="83">
                <c:v>-21.931457570437971</c:v>
              </c:pt>
              <c:pt idx="84">
                <c:v>-3.631700131785891</c:v>
              </c:pt>
              <c:pt idx="85">
                <c:v>11.378141671628924</c:v>
              </c:pt>
              <c:pt idx="86">
                <c:v>15.801927605978335</c:v>
              </c:pt>
              <c:pt idx="87">
                <c:v>-21.710574174848148</c:v>
              </c:pt>
              <c:pt idx="88">
                <c:v>7.4121917958192682</c:v>
              </c:pt>
              <c:pt idx="89">
                <c:v>5.8239555774434848E-2</c:v>
              </c:pt>
              <c:pt idx="90">
                <c:v>24.102648578533035</c:v>
              </c:pt>
              <c:pt idx="91">
                <c:v>-22.414822655962638</c:v>
              </c:pt>
              <c:pt idx="92">
                <c:v>36.093952203135672</c:v>
              </c:pt>
              <c:pt idx="93">
                <c:v>-7.1375046059725378</c:v>
              </c:pt>
              <c:pt idx="94">
                <c:v>24.099082657850971</c:v>
              </c:pt>
              <c:pt idx="95">
                <c:v>10.923484605983646</c:v>
              </c:pt>
              <c:pt idx="96">
                <c:v>31.426296988378027</c:v>
              </c:pt>
              <c:pt idx="97">
                <c:v>6.7063514479381752</c:v>
              </c:pt>
              <c:pt idx="98">
                <c:v>-16.345867157906241</c:v>
              </c:pt>
              <c:pt idx="99">
                <c:v>-8.8309013729769958E-2</c:v>
              </c:pt>
              <c:pt idx="100">
                <c:v>2.7656638099511497</c:v>
              </c:pt>
              <c:pt idx="101">
                <c:v>2.3958137749399384</c:v>
              </c:pt>
              <c:pt idx="102">
                <c:v>1.0857505971457613</c:v>
              </c:pt>
              <c:pt idx="103">
                <c:v>13.004252017816441</c:v>
              </c:pt>
              <c:pt idx="104">
                <c:v>-11.422396283566371</c:v>
              </c:pt>
              <c:pt idx="105">
                <c:v>3.3875649164911295</c:v>
              </c:pt>
              <c:pt idx="106">
                <c:v>5.5413181253966286</c:v>
              </c:pt>
              <c:pt idx="107">
                <c:v>15.888964727227915</c:v>
              </c:pt>
              <c:pt idx="108">
                <c:v>-33.996540993298822</c:v>
              </c:pt>
              <c:pt idx="109">
                <c:v>21.694529859898978</c:v>
              </c:pt>
              <c:pt idx="110">
                <c:v>2.4834024874625129</c:v>
              </c:pt>
              <c:pt idx="111">
                <c:v>5.7957327628683402</c:v>
              </c:pt>
              <c:pt idx="112">
                <c:v>10.404664430604242</c:v>
              </c:pt>
              <c:pt idx="113">
                <c:v>6.6405688575895283</c:v>
              </c:pt>
              <c:pt idx="114">
                <c:v>-6.392615844674765E-4</c:v>
              </c:pt>
              <c:pt idx="115">
                <c:v>4.1119097441497559</c:v>
              </c:pt>
              <c:pt idx="116">
                <c:v>14.292996131994812</c:v>
              </c:pt>
              <c:pt idx="117">
                <c:v>-15.161395222687588</c:v>
              </c:pt>
              <c:pt idx="118">
                <c:v>-20.410294988533053</c:v>
              </c:pt>
              <c:pt idx="119">
                <c:v>-5.1570282018262503</c:v>
              </c:pt>
              <c:pt idx="120">
                <c:v>-2.2652550164106344</c:v>
              </c:pt>
              <c:pt idx="121">
                <c:v>-16.484037056073589</c:v>
              </c:pt>
              <c:pt idx="122">
                <c:v>-7.3302505026112499</c:v>
              </c:pt>
              <c:pt idx="123">
                <c:v>7.5710751049622331</c:v>
              </c:pt>
              <c:pt idx="124">
                <c:v>16.814884505165168</c:v>
              </c:pt>
              <c:pt idx="125">
                <c:v>44.105962494197982</c:v>
              </c:pt>
              <c:pt idx="126">
                <c:v>2.1456729979598208</c:v>
              </c:pt>
              <c:pt idx="127">
                <c:v>-24.666162286735073</c:v>
              </c:pt>
              <c:pt idx="128">
                <c:v>8.5431724832938016</c:v>
              </c:pt>
              <c:pt idx="129">
                <c:v>2.9728605715348522</c:v>
              </c:pt>
              <c:pt idx="130">
                <c:v>1.849328720529229</c:v>
              </c:pt>
              <c:pt idx="131">
                <c:v>3.420984285070034</c:v>
              </c:pt>
              <c:pt idx="132">
                <c:v>-20.438428189452452</c:v>
              </c:pt>
              <c:pt idx="133">
                <c:v>-18.0985129964387</c:v>
              </c:pt>
              <c:pt idx="134">
                <c:v>2.6757108958933031</c:v>
              </c:pt>
              <c:pt idx="135">
                <c:v>5.5260647275951555</c:v>
              </c:pt>
              <c:pt idx="136">
                <c:v>-2.2035206409266266</c:v>
              </c:pt>
              <c:pt idx="137">
                <c:v>-5.8515977558563179</c:v>
              </c:pt>
              <c:pt idx="138">
                <c:v>33.724437811770059</c:v>
              </c:pt>
              <c:pt idx="139">
                <c:v>16.633721021251233</c:v>
              </c:pt>
              <c:pt idx="140">
                <c:v>1.6990058887087969</c:v>
              </c:pt>
              <c:pt idx="141">
                <c:v>-2.3906128143806882</c:v>
              </c:pt>
              <c:pt idx="142">
                <c:v>-2.5901563414151383</c:v>
              </c:pt>
              <c:pt idx="143">
                <c:v>-11.318384084860611</c:v>
              </c:pt>
              <c:pt idx="144">
                <c:v>-2.4744272645870069</c:v>
              </c:pt>
              <c:pt idx="145">
                <c:v>16.565944650246934</c:v>
              </c:pt>
              <c:pt idx="146">
                <c:v>-0.99595489114051361</c:v>
              </c:pt>
              <c:pt idx="147">
                <c:v>31.188023264740906</c:v>
              </c:pt>
              <c:pt idx="148">
                <c:v>27.012843771426191</c:v>
              </c:pt>
              <c:pt idx="149">
                <c:v>1.4163755780177212</c:v>
              </c:pt>
              <c:pt idx="150">
                <c:v>-18.081015093120186</c:v>
              </c:pt>
              <c:pt idx="151">
                <c:v>4.7280331334550851</c:v>
              </c:pt>
              <c:pt idx="152">
                <c:v>-6.1144430577625144</c:v>
              </c:pt>
              <c:pt idx="153">
                <c:v>9.4281691977311652</c:v>
              </c:pt>
              <c:pt idx="154">
                <c:v>18.462841126991719</c:v>
              </c:pt>
              <c:pt idx="155">
                <c:v>-1.211714995401195</c:v>
              </c:pt>
              <c:pt idx="156">
                <c:v>1.9618483252605188</c:v>
              </c:pt>
              <c:pt idx="157">
                <c:v>-17.016887115097916</c:v>
              </c:pt>
              <c:pt idx="158">
                <c:v>9.5174217779726575</c:v>
              </c:pt>
              <c:pt idx="159">
                <c:v>9.9268909582968377</c:v>
              </c:pt>
              <c:pt idx="160">
                <c:v>-12.041503523078461</c:v>
              </c:pt>
              <c:pt idx="161">
                <c:v>18.698509598494923</c:v>
              </c:pt>
              <c:pt idx="162">
                <c:v>13.524791007496049</c:v>
              </c:pt>
              <c:pt idx="163">
                <c:v>16.211786933922383</c:v>
              </c:pt>
              <c:pt idx="164">
                <c:v>13.767830141199909</c:v>
              </c:pt>
              <c:pt idx="165">
                <c:v>20.837171488844433</c:v>
              </c:pt>
              <c:pt idx="166">
                <c:v>-18.654189726390427</c:v>
              </c:pt>
              <c:pt idx="167">
                <c:v>9.474061714900273</c:v>
              </c:pt>
              <c:pt idx="168">
                <c:v>13.338087548984618</c:v>
              </c:pt>
              <c:pt idx="169">
                <c:v>-8.8243452620616836</c:v>
              </c:pt>
              <c:pt idx="170">
                <c:v>-7.1262603477699713</c:v>
              </c:pt>
              <c:pt idx="171">
                <c:v>18.876632852943629</c:v>
              </c:pt>
              <c:pt idx="172">
                <c:v>-11.43637847214535</c:v>
              </c:pt>
              <c:pt idx="173">
                <c:v>6.498736924886714</c:v>
              </c:pt>
              <c:pt idx="174">
                <c:v>-52.373944574695713</c:v>
              </c:pt>
              <c:pt idx="175">
                <c:v>-24.832073805524715</c:v>
              </c:pt>
              <c:pt idx="176">
                <c:v>-19.283556885262868</c:v>
              </c:pt>
              <c:pt idx="177">
                <c:v>4.7870392528254229</c:v>
              </c:pt>
              <c:pt idx="178">
                <c:v>5.583770591217899</c:v>
              </c:pt>
              <c:pt idx="179">
                <c:v>-20.132632698833959</c:v>
              </c:pt>
              <c:pt idx="180">
                <c:v>-2.5503844366415933</c:v>
              </c:pt>
              <c:pt idx="181">
                <c:v>-24.163042671627807</c:v>
              </c:pt>
              <c:pt idx="182">
                <c:v>21.693257572477108</c:v>
              </c:pt>
              <c:pt idx="183">
                <c:v>-5.588988763910038</c:v>
              </c:pt>
              <c:pt idx="184">
                <c:v>17.427704819396865</c:v>
              </c:pt>
              <c:pt idx="185">
                <c:v>8.2003569261802909</c:v>
              </c:pt>
              <c:pt idx="186">
                <c:v>-15.26450268949668</c:v>
              </c:pt>
              <c:pt idx="187">
                <c:v>0.55967020019144798</c:v>
              </c:pt>
              <c:pt idx="188">
                <c:v>13.485174373059692</c:v>
              </c:pt>
              <c:pt idx="189">
                <c:v>-18.337071803301029</c:v>
              </c:pt>
              <c:pt idx="190">
                <c:v>10.823681292447617</c:v>
              </c:pt>
              <c:pt idx="191">
                <c:v>-23.624993303404835</c:v>
              </c:pt>
              <c:pt idx="192">
                <c:v>5.2881873248938405</c:v>
              </c:pt>
              <c:pt idx="193">
                <c:v>16.222431270193695</c:v>
              </c:pt>
              <c:pt idx="194">
                <c:v>-37.054599273823754</c:v>
              </c:pt>
              <c:pt idx="195">
                <c:v>4.1432230161630912</c:v>
              </c:pt>
              <c:pt idx="196">
                <c:v>-1.7982911794523488</c:v>
              </c:pt>
              <c:pt idx="197">
                <c:v>-15.491922302551046</c:v>
              </c:pt>
              <c:pt idx="198">
                <c:v>6.8725692093704822</c:v>
              </c:pt>
              <c:pt idx="199">
                <c:v>5.7947441259944412</c:v>
              </c:pt>
              <c:pt idx="200">
                <c:v>2.8300651049294459</c:v>
              </c:pt>
              <c:pt idx="201">
                <c:v>-13.13269293351712</c:v>
              </c:pt>
              <c:pt idx="202">
                <c:v>-9.6361467595927195</c:v>
              </c:pt>
              <c:pt idx="203">
                <c:v>-7.4157302532137805</c:v>
              </c:pt>
              <c:pt idx="204">
                <c:v>-8.6816240261707094</c:v>
              </c:pt>
              <c:pt idx="205">
                <c:v>6.1243771620310099</c:v>
              </c:pt>
              <c:pt idx="206">
                <c:v>-1.1192292727687914</c:v>
              </c:pt>
              <c:pt idx="207">
                <c:v>-26.53013218416794</c:v>
              </c:pt>
              <c:pt idx="208">
                <c:v>3.1093589959900783</c:v>
              </c:pt>
              <c:pt idx="209">
                <c:v>27.388423828606108</c:v>
              </c:pt>
              <c:pt idx="210">
                <c:v>3.7953411825712351</c:v>
              </c:pt>
              <c:pt idx="211">
                <c:v>32.379473203663736</c:v>
              </c:pt>
              <c:pt idx="212">
                <c:v>-0.40402053847753905</c:v>
              </c:pt>
              <c:pt idx="213">
                <c:v>14.606236515528394</c:v>
              </c:pt>
              <c:pt idx="214">
                <c:v>30.924114017047046</c:v>
              </c:pt>
              <c:pt idx="215">
                <c:v>5.9648967963112796</c:v>
              </c:pt>
              <c:pt idx="216">
                <c:v>-4.0678261820051489</c:v>
              </c:pt>
              <c:pt idx="217">
                <c:v>-5.6248031677044423</c:v>
              </c:pt>
              <c:pt idx="218">
                <c:v>-12.770596899418081</c:v>
              </c:pt>
              <c:pt idx="219">
                <c:v>-31.769893345769418</c:v>
              </c:pt>
              <c:pt idx="220">
                <c:v>-26.869377877045565</c:v>
              </c:pt>
              <c:pt idx="221">
                <c:v>-12.440544314758654</c:v>
              </c:pt>
              <c:pt idx="222">
                <c:v>31.41486805883531</c:v>
              </c:pt>
              <c:pt idx="223">
                <c:v>19.932961364749872</c:v>
              </c:pt>
              <c:pt idx="224">
                <c:v>4.6980957805810419</c:v>
              </c:pt>
              <c:pt idx="225">
                <c:v>37.762940028127503</c:v>
              </c:pt>
              <c:pt idx="226">
                <c:v>6.5857787867750233</c:v>
              </c:pt>
              <c:pt idx="227">
                <c:v>1.6336442796601887</c:v>
              </c:pt>
              <c:pt idx="228">
                <c:v>-17.054944591732124</c:v>
              </c:pt>
              <c:pt idx="229">
                <c:v>10.05581655223321</c:v>
              </c:pt>
              <c:pt idx="230">
                <c:v>0.94097534591600152</c:v>
              </c:pt>
              <c:pt idx="231">
                <c:v>-16.121992660594344</c:v>
              </c:pt>
              <c:pt idx="232">
                <c:v>-32.789617041671761</c:v>
              </c:pt>
              <c:pt idx="233">
                <c:v>0.30521073300829471</c:v>
              </c:pt>
              <c:pt idx="234">
                <c:v>2.1704500525085564</c:v>
              </c:pt>
              <c:pt idx="235">
                <c:v>36.314761368011077</c:v>
              </c:pt>
              <c:pt idx="236">
                <c:v>-13.519615149908077</c:v>
              </c:pt>
              <c:pt idx="237">
                <c:v>4.3168688091247418</c:v>
              </c:pt>
              <c:pt idx="238">
                <c:v>1.0364517276634615</c:v>
              </c:pt>
              <c:pt idx="239">
                <c:v>17.071094255921082</c:v>
              </c:pt>
              <c:pt idx="240">
                <c:v>24.246175212634967</c:v>
              </c:pt>
              <c:pt idx="241">
                <c:v>13.954196523388475</c:v>
              </c:pt>
              <c:pt idx="242">
                <c:v>-0.6240720002079172</c:v>
              </c:pt>
              <c:pt idx="243">
                <c:v>31.461542303921362</c:v>
              </c:pt>
              <c:pt idx="244">
                <c:v>4.9937880548535816</c:v>
              </c:pt>
            </c:numLit>
          </c:yVal>
          <c:smooth val="0"/>
          <c:extLst>
            <c:ext xmlns:c16="http://schemas.microsoft.com/office/drawing/2014/chart" uri="{C3380CC4-5D6E-409C-BE32-E72D297353CC}">
              <c16:uniqueId val="{00000000-3168-43AE-8DF3-8913F5D1813C}"/>
            </c:ext>
          </c:extLst>
        </c:ser>
        <c:dLbls>
          <c:showLegendKey val="0"/>
          <c:showVal val="0"/>
          <c:showCatName val="0"/>
          <c:showSerName val="0"/>
          <c:showPercent val="0"/>
          <c:showBubbleSize val="0"/>
        </c:dLbls>
        <c:axId val="1683188800"/>
        <c:axId val="1683189632"/>
      </c:scatterChart>
      <c:valAx>
        <c:axId val="1683188800"/>
        <c:scaling>
          <c:orientation val="minMax"/>
        </c:scaling>
        <c:delete val="0"/>
        <c:axPos val="b"/>
        <c:title>
          <c:tx>
            <c:rich>
              <a:bodyPr/>
              <a:lstStyle/>
              <a:p>
                <a:pPr>
                  <a:defRPr/>
                </a:pPr>
                <a:r>
                  <a:rPr lang="en-US"/>
                  <a:t>X_3</a:t>
                </a:r>
              </a:p>
            </c:rich>
          </c:tx>
          <c:overlay val="0"/>
        </c:title>
        <c:numFmt formatCode="General" sourceLinked="1"/>
        <c:majorTickMark val="out"/>
        <c:minorTickMark val="none"/>
        <c:tickLblPos val="nextTo"/>
        <c:crossAx val="1683189632"/>
        <c:crossesAt val="-80"/>
        <c:crossBetween val="midCat"/>
      </c:valAx>
      <c:valAx>
        <c:axId val="1683189632"/>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683188800"/>
        <c:crossesAt val="-2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X_1 (n=245, mean=35.992)</a:t>
            </a:r>
          </a:p>
        </c:rich>
      </c:tx>
      <c:layout/>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10.199999999999999</c:v>
              </c:pt>
              <c:pt idx="1">
                <c:v>16.399999999999999</c:v>
              </c:pt>
              <c:pt idx="2">
                <c:v>22.6</c:v>
              </c:pt>
              <c:pt idx="3">
                <c:v>28.8</c:v>
              </c:pt>
              <c:pt idx="4">
                <c:v>35</c:v>
              </c:pt>
              <c:pt idx="5">
                <c:v>41.2</c:v>
              </c:pt>
              <c:pt idx="6">
                <c:v>47.4</c:v>
              </c:pt>
              <c:pt idx="7">
                <c:v>53.6</c:v>
              </c:pt>
              <c:pt idx="8">
                <c:v>59.800000000000004</c:v>
              </c:pt>
              <c:pt idx="9">
                <c:v>66</c:v>
              </c:pt>
            </c:numLit>
          </c:cat>
          <c:val>
            <c:numLit>
              <c:formatCode>General</c:formatCode>
              <c:ptCount val="10"/>
              <c:pt idx="0">
                <c:v>3</c:v>
              </c:pt>
              <c:pt idx="1">
                <c:v>5</c:v>
              </c:pt>
              <c:pt idx="2">
                <c:v>14</c:v>
              </c:pt>
              <c:pt idx="3">
                <c:v>33</c:v>
              </c:pt>
              <c:pt idx="4">
                <c:v>67</c:v>
              </c:pt>
              <c:pt idx="5">
                <c:v>48</c:v>
              </c:pt>
              <c:pt idx="6">
                <c:v>43</c:v>
              </c:pt>
              <c:pt idx="7">
                <c:v>25</c:v>
              </c:pt>
              <c:pt idx="8">
                <c:v>4</c:v>
              </c:pt>
              <c:pt idx="9">
                <c:v>3</c:v>
              </c:pt>
            </c:numLit>
          </c:val>
          <c:extLst>
            <c:ext xmlns:c16="http://schemas.microsoft.com/office/drawing/2014/chart" uri="{C3380CC4-5D6E-409C-BE32-E72D297353CC}">
              <c16:uniqueId val="{00000000-CDEF-4F34-8399-8D29F8E12422}"/>
            </c:ext>
          </c:extLst>
        </c:ser>
        <c:dLbls>
          <c:showLegendKey val="0"/>
          <c:showVal val="0"/>
          <c:showCatName val="0"/>
          <c:showSerName val="0"/>
          <c:showPercent val="0"/>
          <c:showBubbleSize val="0"/>
        </c:dLbls>
        <c:gapWidth val="0"/>
        <c:axId val="1426903168"/>
        <c:axId val="863110080"/>
      </c:barChart>
      <c:catAx>
        <c:axId val="1426903168"/>
        <c:scaling>
          <c:orientation val="minMax"/>
        </c:scaling>
        <c:delete val="0"/>
        <c:axPos val="b"/>
        <c:title>
          <c:tx>
            <c:rich>
              <a:bodyPr/>
              <a:lstStyle/>
              <a:p>
                <a:pPr>
                  <a:defRPr/>
                </a:pPr>
                <a:r>
                  <a:rPr lang="en-US"/>
                  <a:t>Min = 4.000           Midpoint = 35.000           Max = 66.0</a:t>
                </a:r>
              </a:p>
            </c:rich>
          </c:tx>
          <c:layout/>
          <c:overlay val="0"/>
        </c:title>
        <c:numFmt formatCode="General" sourceLinked="1"/>
        <c:majorTickMark val="out"/>
        <c:minorTickMark val="none"/>
        <c:tickLblPos val="none"/>
        <c:spPr>
          <a:ln>
            <a:solidFill>
              <a:srgbClr val="7F7F7F"/>
            </a:solidFill>
            <a:prstDash val="solid"/>
          </a:ln>
        </c:spPr>
        <c:crossAx val="863110080"/>
        <c:crossesAt val="0"/>
        <c:auto val="1"/>
        <c:lblAlgn val="ctr"/>
        <c:lblOffset val="100"/>
        <c:noMultiLvlLbl val="0"/>
      </c:catAx>
      <c:valAx>
        <c:axId val="863110080"/>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26903168"/>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X_2 (n=245, mean=1.224)</a:t>
            </a:r>
          </a:p>
        </c:rich>
      </c:tx>
      <c:layout/>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-19.7</c:v>
              </c:pt>
              <c:pt idx="1">
                <c:v>-14.4</c:v>
              </c:pt>
              <c:pt idx="2">
                <c:v>-9.1000000000000014</c:v>
              </c:pt>
              <c:pt idx="3">
                <c:v>-3.8000000000000007</c:v>
              </c:pt>
              <c:pt idx="4">
                <c:v>1.4999999999999991</c:v>
              </c:pt>
              <c:pt idx="5">
                <c:v>6.7999999999999989</c:v>
              </c:pt>
              <c:pt idx="6">
                <c:v>12.099999999999998</c:v>
              </c:pt>
              <c:pt idx="7">
                <c:v>17.399999999999999</c:v>
              </c:pt>
              <c:pt idx="8">
                <c:v>22.7</c:v>
              </c:pt>
              <c:pt idx="9">
                <c:v>28</c:v>
              </c:pt>
            </c:numLit>
          </c:cat>
          <c:val>
            <c:numLit>
              <c:formatCode>General</c:formatCode>
              <c:ptCount val="10"/>
              <c:pt idx="0">
                <c:v>5</c:v>
              </c:pt>
              <c:pt idx="1">
                <c:v>9</c:v>
              </c:pt>
              <c:pt idx="2">
                <c:v>25</c:v>
              </c:pt>
              <c:pt idx="3">
                <c:v>37</c:v>
              </c:pt>
              <c:pt idx="4">
                <c:v>49</c:v>
              </c:pt>
              <c:pt idx="5">
                <c:v>44</c:v>
              </c:pt>
              <c:pt idx="6">
                <c:v>46</c:v>
              </c:pt>
              <c:pt idx="7">
                <c:v>15</c:v>
              </c:pt>
              <c:pt idx="8">
                <c:v>10</c:v>
              </c:pt>
              <c:pt idx="9">
                <c:v>5</c:v>
              </c:pt>
            </c:numLit>
          </c:val>
          <c:extLst>
            <c:ext xmlns:c16="http://schemas.microsoft.com/office/drawing/2014/chart" uri="{C3380CC4-5D6E-409C-BE32-E72D297353CC}">
              <c16:uniqueId val="{00000000-96D0-4D9C-B19A-F9CA77082BF3}"/>
            </c:ext>
          </c:extLst>
        </c:ser>
        <c:dLbls>
          <c:showLegendKey val="0"/>
          <c:showVal val="0"/>
          <c:showCatName val="0"/>
          <c:showSerName val="0"/>
          <c:showPercent val="0"/>
          <c:showBubbleSize val="0"/>
        </c:dLbls>
        <c:gapWidth val="0"/>
        <c:axId val="1426861328"/>
        <c:axId val="1426861744"/>
      </c:barChart>
      <c:catAx>
        <c:axId val="1426861328"/>
        <c:scaling>
          <c:orientation val="minMax"/>
        </c:scaling>
        <c:delete val="0"/>
        <c:axPos val="b"/>
        <c:title>
          <c:tx>
            <c:rich>
              <a:bodyPr/>
              <a:lstStyle/>
              <a:p>
                <a:pPr>
                  <a:defRPr/>
                </a:pPr>
                <a:r>
                  <a:rPr lang="en-US"/>
                  <a:t>Min = -25.000           Midpoint = 1.500           Max = 28.0</a:t>
                </a:r>
              </a:p>
            </c:rich>
          </c:tx>
          <c:layout/>
          <c:overlay val="0"/>
        </c:title>
        <c:numFmt formatCode="General" sourceLinked="1"/>
        <c:majorTickMark val="out"/>
        <c:minorTickMark val="none"/>
        <c:tickLblPos val="none"/>
        <c:spPr>
          <a:ln>
            <a:solidFill>
              <a:srgbClr val="7F7F7F"/>
            </a:solidFill>
            <a:prstDash val="solid"/>
          </a:ln>
        </c:spPr>
        <c:crossAx val="1426861744"/>
        <c:crossesAt val="0"/>
        <c:auto val="1"/>
        <c:lblAlgn val="ctr"/>
        <c:lblOffset val="100"/>
        <c:noMultiLvlLbl val="0"/>
      </c:catAx>
      <c:valAx>
        <c:axId val="1426861744"/>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26861328"/>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Y (n=245, mean=161.771)</a:t>
            </a:r>
          </a:p>
        </c:rich>
      </c:tx>
      <c:layout/>
      <c:overlay val="0"/>
    </c:title>
    <c:autoTitleDeleted val="0"/>
    <c:plotArea>
      <c:layout/>
      <c:barChart>
        <c:barDir val="col"/>
        <c:grouping val="clustered"/>
        <c:varyColors val="0"/>
        <c:ser>
          <c:idx val="0"/>
          <c:order val="0"/>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0"/>
              <c:pt idx="0">
                <c:v>122.9</c:v>
              </c:pt>
              <c:pt idx="1">
                <c:v>131.80000000000001</c:v>
              </c:pt>
              <c:pt idx="2">
                <c:v>140.69999999999999</c:v>
              </c:pt>
              <c:pt idx="3">
                <c:v>149.6</c:v>
              </c:pt>
              <c:pt idx="4">
                <c:v>158.5</c:v>
              </c:pt>
              <c:pt idx="5">
                <c:v>167.4</c:v>
              </c:pt>
              <c:pt idx="6">
                <c:v>176.3</c:v>
              </c:pt>
              <c:pt idx="7">
                <c:v>185.2</c:v>
              </c:pt>
              <c:pt idx="8">
                <c:v>194.1</c:v>
              </c:pt>
              <c:pt idx="9">
                <c:v>203</c:v>
              </c:pt>
            </c:numLit>
          </c:cat>
          <c:val>
            <c:numLit>
              <c:formatCode>General</c:formatCode>
              <c:ptCount val="10"/>
              <c:pt idx="0">
                <c:v>2</c:v>
              </c:pt>
              <c:pt idx="1">
                <c:v>3</c:v>
              </c:pt>
              <c:pt idx="2">
                <c:v>7</c:v>
              </c:pt>
              <c:pt idx="3">
                <c:v>21</c:v>
              </c:pt>
              <c:pt idx="4">
                <c:v>60</c:v>
              </c:pt>
              <c:pt idx="5">
                <c:v>72</c:v>
              </c:pt>
              <c:pt idx="6">
                <c:v>55</c:v>
              </c:pt>
              <c:pt idx="7">
                <c:v>14</c:v>
              </c:pt>
              <c:pt idx="8">
                <c:v>9</c:v>
              </c:pt>
              <c:pt idx="9">
                <c:v>2</c:v>
              </c:pt>
            </c:numLit>
          </c:val>
          <c:extLst>
            <c:ext xmlns:c16="http://schemas.microsoft.com/office/drawing/2014/chart" uri="{C3380CC4-5D6E-409C-BE32-E72D297353CC}">
              <c16:uniqueId val="{00000000-DECC-4D1E-859D-64DDF1B36E0C}"/>
            </c:ext>
          </c:extLst>
        </c:ser>
        <c:dLbls>
          <c:showLegendKey val="0"/>
          <c:showVal val="0"/>
          <c:showCatName val="0"/>
          <c:showSerName val="0"/>
          <c:showPercent val="0"/>
          <c:showBubbleSize val="0"/>
        </c:dLbls>
        <c:gapWidth val="0"/>
        <c:axId val="1426861328"/>
        <c:axId val="1426860080"/>
      </c:barChart>
      <c:catAx>
        <c:axId val="1426861328"/>
        <c:scaling>
          <c:orientation val="minMax"/>
        </c:scaling>
        <c:delete val="0"/>
        <c:axPos val="b"/>
        <c:title>
          <c:tx>
            <c:rich>
              <a:bodyPr/>
              <a:lstStyle/>
              <a:p>
                <a:pPr>
                  <a:defRPr/>
                </a:pPr>
                <a:r>
                  <a:rPr lang="en-US"/>
                  <a:t>Min = 114.000           Midpoint = 158.500           Max = 203</a:t>
                </a:r>
              </a:p>
            </c:rich>
          </c:tx>
          <c:layout/>
          <c:overlay val="0"/>
        </c:title>
        <c:numFmt formatCode="General" sourceLinked="1"/>
        <c:majorTickMark val="out"/>
        <c:minorTickMark val="none"/>
        <c:tickLblPos val="none"/>
        <c:spPr>
          <a:ln>
            <a:solidFill>
              <a:srgbClr val="7F7F7F"/>
            </a:solidFill>
            <a:prstDash val="solid"/>
          </a:ln>
        </c:spPr>
        <c:crossAx val="1426860080"/>
        <c:crossesAt val="0"/>
        <c:auto val="1"/>
        <c:lblAlgn val="ctr"/>
        <c:lblOffset val="100"/>
        <c:noMultiLvlLbl val="0"/>
      </c:catAx>
      <c:valAx>
        <c:axId val="1426860080"/>
        <c:scaling>
          <c:orientation val="minMax"/>
        </c:scaling>
        <c:delete val="0"/>
        <c:axPos val="l"/>
        <c:majorGridlines>
          <c:spPr>
            <a:ln w="3175">
              <a:solidFill>
                <a:srgbClr val="C8C8C8"/>
              </a:solidFill>
              <a:prstDash val="solid"/>
            </a:ln>
          </c:spPr>
        </c:majorGridlines>
        <c:numFmt formatCode="General" sourceLinked="1"/>
        <c:majorTickMark val="out"/>
        <c:minorTickMark val="none"/>
        <c:tickLblPos val="nextTo"/>
        <c:spPr>
          <a:ln>
            <a:solidFill>
              <a:srgbClr val="7F7F7F"/>
            </a:solidFill>
            <a:prstDash val="solid"/>
          </a:ln>
        </c:spPr>
        <c:crossAx val="1426861328"/>
        <c:crosses val="autoZero"/>
        <c:crossBetween val="between"/>
      </c:valAx>
      <c:spPr>
        <a:ln w="3175">
          <a:solidFill>
            <a:srgbClr val="7F7F7F"/>
          </a:solidFill>
          <a:prstDash val="soli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900" b="0" i="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X_1 vs.
X_1
r = 1.000,  r-squared = 1.000</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xVal>
          <c:y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yVal>
          <c:smooth val="0"/>
          <c:extLst>
            <c:ext xmlns:c16="http://schemas.microsoft.com/office/drawing/2014/chart" uri="{C3380CC4-5D6E-409C-BE32-E72D297353CC}">
              <c16:uniqueId val="{00000000-FEA3-437E-B050-9741C51CEE7A}"/>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35.991836734693898</c:v>
              </c:pt>
            </c:numLit>
          </c:xVal>
          <c:yVal>
            <c:numLit>
              <c:formatCode>General</c:formatCode>
              <c:ptCount val="1"/>
              <c:pt idx="0">
                <c:v>35.991836734693898</c:v>
              </c:pt>
            </c:numLit>
          </c:yVal>
          <c:smooth val="0"/>
          <c:extLst>
            <c:ext xmlns:c16="http://schemas.microsoft.com/office/drawing/2014/chart" uri="{C3380CC4-5D6E-409C-BE32-E72D297353CC}">
              <c16:uniqueId val="{00000001-FEA3-437E-B050-9741C51CEE7A}"/>
            </c:ext>
          </c:extLst>
        </c:ser>
        <c:dLbls>
          <c:showLegendKey val="0"/>
          <c:showVal val="0"/>
          <c:showCatName val="0"/>
          <c:showSerName val="0"/>
          <c:showPercent val="0"/>
          <c:showBubbleSize val="0"/>
        </c:dLbls>
        <c:axId val="863112576"/>
        <c:axId val="1426861744"/>
      </c:scatterChart>
      <c:valAx>
        <c:axId val="863112576"/>
        <c:scaling>
          <c:orientation val="minMax"/>
          <c:max val="66"/>
          <c:min val="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426861744"/>
        <c:crossesAt val="4"/>
        <c:crossBetween val="midCat"/>
        <c:majorUnit val="31"/>
      </c:valAx>
      <c:valAx>
        <c:axId val="1426861744"/>
        <c:scaling>
          <c:orientation val="minMax"/>
          <c:max val="66"/>
          <c:min val="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112576"/>
        <c:crossesAt val="4"/>
        <c:crossBetween val="midCat"/>
        <c:majorUnit val="31"/>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X_1 vs.
X_2
r = 0.050,  r-squared = 0.002</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8</c:v>
              </c:pt>
              <c:pt idx="1">
                <c:v>-6</c:v>
              </c:pt>
              <c:pt idx="2">
                <c:v>-12</c:v>
              </c:pt>
              <c:pt idx="3">
                <c:v>9</c:v>
              </c:pt>
              <c:pt idx="4">
                <c:v>3</c:v>
              </c:pt>
              <c:pt idx="5">
                <c:v>-4</c:v>
              </c:pt>
              <c:pt idx="6">
                <c:v>0</c:v>
              </c:pt>
              <c:pt idx="7">
                <c:v>20</c:v>
              </c:pt>
              <c:pt idx="8">
                <c:v>-2</c:v>
              </c:pt>
              <c:pt idx="9">
                <c:v>-12</c:v>
              </c:pt>
              <c:pt idx="10">
                <c:v>-11</c:v>
              </c:pt>
              <c:pt idx="11">
                <c:v>-21</c:v>
              </c:pt>
              <c:pt idx="12">
                <c:v>-7</c:v>
              </c:pt>
              <c:pt idx="13">
                <c:v>6</c:v>
              </c:pt>
              <c:pt idx="14">
                <c:v>-8</c:v>
              </c:pt>
              <c:pt idx="15">
                <c:v>11</c:v>
              </c:pt>
              <c:pt idx="16">
                <c:v>4</c:v>
              </c:pt>
              <c:pt idx="17">
                <c:v>10</c:v>
              </c:pt>
              <c:pt idx="18">
                <c:v>2</c:v>
              </c:pt>
              <c:pt idx="19">
                <c:v>17</c:v>
              </c:pt>
              <c:pt idx="20">
                <c:v>23</c:v>
              </c:pt>
              <c:pt idx="21">
                <c:v>0</c:v>
              </c:pt>
              <c:pt idx="22">
                <c:v>16</c:v>
              </c:pt>
              <c:pt idx="23">
                <c:v>-5</c:v>
              </c:pt>
              <c:pt idx="24">
                <c:v>7</c:v>
              </c:pt>
              <c:pt idx="25">
                <c:v>-10</c:v>
              </c:pt>
              <c:pt idx="26">
                <c:v>6</c:v>
              </c:pt>
              <c:pt idx="27">
                <c:v>-6</c:v>
              </c:pt>
              <c:pt idx="28">
                <c:v>-1</c:v>
              </c:pt>
              <c:pt idx="29">
                <c:v>-22</c:v>
              </c:pt>
              <c:pt idx="30">
                <c:v>2</c:v>
              </c:pt>
              <c:pt idx="31">
                <c:v>7</c:v>
              </c:pt>
              <c:pt idx="32">
                <c:v>-3</c:v>
              </c:pt>
              <c:pt idx="33">
                <c:v>6</c:v>
              </c:pt>
              <c:pt idx="34">
                <c:v>9</c:v>
              </c:pt>
              <c:pt idx="35">
                <c:v>2</c:v>
              </c:pt>
              <c:pt idx="36">
                <c:v>-1</c:v>
              </c:pt>
              <c:pt idx="37">
                <c:v>17</c:v>
              </c:pt>
              <c:pt idx="38">
                <c:v>3</c:v>
              </c:pt>
              <c:pt idx="39">
                <c:v>28</c:v>
              </c:pt>
              <c:pt idx="40">
                <c:v>12</c:v>
              </c:pt>
              <c:pt idx="41">
                <c:v>-8</c:v>
              </c:pt>
              <c:pt idx="42">
                <c:v>-2</c:v>
              </c:pt>
              <c:pt idx="43">
                <c:v>-14</c:v>
              </c:pt>
              <c:pt idx="44">
                <c:v>5</c:v>
              </c:pt>
              <c:pt idx="45">
                <c:v>4</c:v>
              </c:pt>
              <c:pt idx="46">
                <c:v>5</c:v>
              </c:pt>
              <c:pt idx="47">
                <c:v>15</c:v>
              </c:pt>
              <c:pt idx="48">
                <c:v>-5</c:v>
              </c:pt>
              <c:pt idx="49">
                <c:v>7</c:v>
              </c:pt>
              <c:pt idx="50">
                <c:v>-10</c:v>
              </c:pt>
              <c:pt idx="51">
                <c:v>-5</c:v>
              </c:pt>
              <c:pt idx="52">
                <c:v>7</c:v>
              </c:pt>
              <c:pt idx="53">
                <c:v>7</c:v>
              </c:pt>
              <c:pt idx="54">
                <c:v>-12</c:v>
              </c:pt>
              <c:pt idx="55">
                <c:v>11</c:v>
              </c:pt>
              <c:pt idx="56">
                <c:v>4</c:v>
              </c:pt>
              <c:pt idx="57">
                <c:v>16</c:v>
              </c:pt>
              <c:pt idx="58">
                <c:v>-5</c:v>
              </c:pt>
              <c:pt idx="59">
                <c:v>-1</c:v>
              </c:pt>
              <c:pt idx="60">
                <c:v>3</c:v>
              </c:pt>
              <c:pt idx="61">
                <c:v>9</c:v>
              </c:pt>
              <c:pt idx="62">
                <c:v>18</c:v>
              </c:pt>
              <c:pt idx="63">
                <c:v>-15</c:v>
              </c:pt>
              <c:pt idx="64">
                <c:v>1</c:v>
              </c:pt>
              <c:pt idx="65">
                <c:v>1</c:v>
              </c:pt>
              <c:pt idx="66">
                <c:v>8</c:v>
              </c:pt>
              <c:pt idx="67">
                <c:v>2</c:v>
              </c:pt>
              <c:pt idx="68">
                <c:v>19</c:v>
              </c:pt>
              <c:pt idx="69">
                <c:v>-11</c:v>
              </c:pt>
              <c:pt idx="70">
                <c:v>2</c:v>
              </c:pt>
              <c:pt idx="71">
                <c:v>-2</c:v>
              </c:pt>
              <c:pt idx="72">
                <c:v>2</c:v>
              </c:pt>
              <c:pt idx="73">
                <c:v>12</c:v>
              </c:pt>
              <c:pt idx="74">
                <c:v>-2</c:v>
              </c:pt>
              <c:pt idx="75">
                <c:v>0</c:v>
              </c:pt>
              <c:pt idx="76">
                <c:v>-15</c:v>
              </c:pt>
              <c:pt idx="77">
                <c:v>1</c:v>
              </c:pt>
              <c:pt idx="78">
                <c:v>1</c:v>
              </c:pt>
              <c:pt idx="79">
                <c:v>-5</c:v>
              </c:pt>
              <c:pt idx="80">
                <c:v>5</c:v>
              </c:pt>
              <c:pt idx="81">
                <c:v>-3</c:v>
              </c:pt>
              <c:pt idx="82">
                <c:v>11</c:v>
              </c:pt>
              <c:pt idx="83">
                <c:v>-3</c:v>
              </c:pt>
              <c:pt idx="84">
                <c:v>-10</c:v>
              </c:pt>
              <c:pt idx="85">
                <c:v>0</c:v>
              </c:pt>
              <c:pt idx="86">
                <c:v>10</c:v>
              </c:pt>
              <c:pt idx="87">
                <c:v>-15</c:v>
              </c:pt>
              <c:pt idx="88">
                <c:v>24</c:v>
              </c:pt>
              <c:pt idx="89">
                <c:v>7</c:v>
              </c:pt>
              <c:pt idx="90">
                <c:v>15</c:v>
              </c:pt>
              <c:pt idx="91">
                <c:v>7</c:v>
              </c:pt>
              <c:pt idx="92">
                <c:v>-2</c:v>
              </c:pt>
              <c:pt idx="93">
                <c:v>-5</c:v>
              </c:pt>
              <c:pt idx="94">
                <c:v>10</c:v>
              </c:pt>
              <c:pt idx="95">
                <c:v>5</c:v>
              </c:pt>
              <c:pt idx="96">
                <c:v>7</c:v>
              </c:pt>
              <c:pt idx="97">
                <c:v>15</c:v>
              </c:pt>
              <c:pt idx="98">
                <c:v>16</c:v>
              </c:pt>
              <c:pt idx="99">
                <c:v>0</c:v>
              </c:pt>
              <c:pt idx="100">
                <c:v>-12</c:v>
              </c:pt>
              <c:pt idx="101">
                <c:v>-7</c:v>
              </c:pt>
              <c:pt idx="102">
                <c:v>-4</c:v>
              </c:pt>
              <c:pt idx="103">
                <c:v>-1</c:v>
              </c:pt>
              <c:pt idx="104">
                <c:v>2</c:v>
              </c:pt>
              <c:pt idx="105">
                <c:v>-1</c:v>
              </c:pt>
              <c:pt idx="106">
                <c:v>3</c:v>
              </c:pt>
              <c:pt idx="107">
                <c:v>-21</c:v>
              </c:pt>
              <c:pt idx="108">
                <c:v>-6</c:v>
              </c:pt>
              <c:pt idx="109">
                <c:v>3</c:v>
              </c:pt>
              <c:pt idx="110">
                <c:v>-5</c:v>
              </c:pt>
              <c:pt idx="111">
                <c:v>12</c:v>
              </c:pt>
              <c:pt idx="112">
                <c:v>6</c:v>
              </c:pt>
              <c:pt idx="113">
                <c:v>-5</c:v>
              </c:pt>
              <c:pt idx="114">
                <c:v>9</c:v>
              </c:pt>
              <c:pt idx="115">
                <c:v>0</c:v>
              </c:pt>
              <c:pt idx="116">
                <c:v>-9</c:v>
              </c:pt>
              <c:pt idx="117">
                <c:v>18</c:v>
              </c:pt>
              <c:pt idx="118">
                <c:v>-5</c:v>
              </c:pt>
              <c:pt idx="119">
                <c:v>-1</c:v>
              </c:pt>
              <c:pt idx="120">
                <c:v>9</c:v>
              </c:pt>
              <c:pt idx="121">
                <c:v>-11</c:v>
              </c:pt>
              <c:pt idx="122">
                <c:v>6</c:v>
              </c:pt>
              <c:pt idx="123">
                <c:v>18</c:v>
              </c:pt>
              <c:pt idx="124">
                <c:v>-14</c:v>
              </c:pt>
              <c:pt idx="125">
                <c:v>4</c:v>
              </c:pt>
              <c:pt idx="126">
                <c:v>8</c:v>
              </c:pt>
              <c:pt idx="127">
                <c:v>7</c:v>
              </c:pt>
              <c:pt idx="128">
                <c:v>20</c:v>
              </c:pt>
              <c:pt idx="129">
                <c:v>4</c:v>
              </c:pt>
              <c:pt idx="130">
                <c:v>11</c:v>
              </c:pt>
              <c:pt idx="131">
                <c:v>-8</c:v>
              </c:pt>
              <c:pt idx="132">
                <c:v>17</c:v>
              </c:pt>
              <c:pt idx="133">
                <c:v>-5</c:v>
              </c:pt>
              <c:pt idx="134">
                <c:v>10</c:v>
              </c:pt>
              <c:pt idx="135">
                <c:v>-7</c:v>
              </c:pt>
              <c:pt idx="136">
                <c:v>-19</c:v>
              </c:pt>
              <c:pt idx="137">
                <c:v>-7</c:v>
              </c:pt>
              <c:pt idx="138">
                <c:v>-2</c:v>
              </c:pt>
              <c:pt idx="139">
                <c:v>-13</c:v>
              </c:pt>
              <c:pt idx="140">
                <c:v>-2</c:v>
              </c:pt>
              <c:pt idx="141">
                <c:v>8</c:v>
              </c:pt>
              <c:pt idx="142">
                <c:v>-3</c:v>
              </c:pt>
              <c:pt idx="143">
                <c:v>-2</c:v>
              </c:pt>
              <c:pt idx="144">
                <c:v>12</c:v>
              </c:pt>
              <c:pt idx="145">
                <c:v>6</c:v>
              </c:pt>
              <c:pt idx="146">
                <c:v>5</c:v>
              </c:pt>
              <c:pt idx="147">
                <c:v>-3</c:v>
              </c:pt>
              <c:pt idx="148">
                <c:v>3</c:v>
              </c:pt>
              <c:pt idx="149">
                <c:v>-3</c:v>
              </c:pt>
              <c:pt idx="150">
                <c:v>24</c:v>
              </c:pt>
              <c:pt idx="151">
                <c:v>17</c:v>
              </c:pt>
              <c:pt idx="152">
                <c:v>-11</c:v>
              </c:pt>
              <c:pt idx="153">
                <c:v>2</c:v>
              </c:pt>
              <c:pt idx="154">
                <c:v>-7</c:v>
              </c:pt>
              <c:pt idx="155">
                <c:v>-6</c:v>
              </c:pt>
              <c:pt idx="156">
                <c:v>-12</c:v>
              </c:pt>
              <c:pt idx="157">
                <c:v>-14</c:v>
              </c:pt>
              <c:pt idx="158">
                <c:v>-2</c:v>
              </c:pt>
              <c:pt idx="159">
                <c:v>-12</c:v>
              </c:pt>
              <c:pt idx="160">
                <c:v>12</c:v>
              </c:pt>
              <c:pt idx="161">
                <c:v>-4</c:v>
              </c:pt>
              <c:pt idx="162">
                <c:v>1</c:v>
              </c:pt>
              <c:pt idx="163">
                <c:v>2</c:v>
              </c:pt>
              <c:pt idx="164">
                <c:v>14</c:v>
              </c:pt>
              <c:pt idx="165">
                <c:v>4</c:v>
              </c:pt>
              <c:pt idx="166">
                <c:v>-1</c:v>
              </c:pt>
              <c:pt idx="167">
                <c:v>10</c:v>
              </c:pt>
              <c:pt idx="168">
                <c:v>23</c:v>
              </c:pt>
              <c:pt idx="169">
                <c:v>-5</c:v>
              </c:pt>
              <c:pt idx="170">
                <c:v>-2</c:v>
              </c:pt>
              <c:pt idx="171">
                <c:v>6</c:v>
              </c:pt>
              <c:pt idx="172">
                <c:v>-8</c:v>
              </c:pt>
              <c:pt idx="173">
                <c:v>12</c:v>
              </c:pt>
              <c:pt idx="174">
                <c:v>3</c:v>
              </c:pt>
              <c:pt idx="175">
                <c:v>11</c:v>
              </c:pt>
              <c:pt idx="176">
                <c:v>-10</c:v>
              </c:pt>
              <c:pt idx="177">
                <c:v>9</c:v>
              </c:pt>
              <c:pt idx="178">
                <c:v>-7</c:v>
              </c:pt>
              <c:pt idx="179">
                <c:v>20</c:v>
              </c:pt>
              <c:pt idx="180">
                <c:v>1</c:v>
              </c:pt>
              <c:pt idx="181">
                <c:v>-5</c:v>
              </c:pt>
              <c:pt idx="182">
                <c:v>18</c:v>
              </c:pt>
              <c:pt idx="183">
                <c:v>-11</c:v>
              </c:pt>
              <c:pt idx="184">
                <c:v>6</c:v>
              </c:pt>
              <c:pt idx="185">
                <c:v>-1</c:v>
              </c:pt>
              <c:pt idx="186">
                <c:v>6</c:v>
              </c:pt>
              <c:pt idx="187">
                <c:v>8</c:v>
              </c:pt>
              <c:pt idx="188">
                <c:v>-2</c:v>
              </c:pt>
              <c:pt idx="189">
                <c:v>-2</c:v>
              </c:pt>
              <c:pt idx="190">
                <c:v>-25</c:v>
              </c:pt>
              <c:pt idx="191">
                <c:v>-2</c:v>
              </c:pt>
              <c:pt idx="192">
                <c:v>15</c:v>
              </c:pt>
              <c:pt idx="193">
                <c:v>-5</c:v>
              </c:pt>
              <c:pt idx="194">
                <c:v>6</c:v>
              </c:pt>
              <c:pt idx="195">
                <c:v>2</c:v>
              </c:pt>
              <c:pt idx="196">
                <c:v>-16</c:v>
              </c:pt>
              <c:pt idx="197">
                <c:v>-3</c:v>
              </c:pt>
              <c:pt idx="198">
                <c:v>-8</c:v>
              </c:pt>
              <c:pt idx="199">
                <c:v>7</c:v>
              </c:pt>
              <c:pt idx="200">
                <c:v>9</c:v>
              </c:pt>
              <c:pt idx="201">
                <c:v>-15</c:v>
              </c:pt>
              <c:pt idx="202">
                <c:v>9</c:v>
              </c:pt>
              <c:pt idx="203">
                <c:v>9</c:v>
              </c:pt>
              <c:pt idx="204">
                <c:v>-4</c:v>
              </c:pt>
              <c:pt idx="205">
                <c:v>-13</c:v>
              </c:pt>
              <c:pt idx="206">
                <c:v>14</c:v>
              </c:pt>
              <c:pt idx="207">
                <c:v>8</c:v>
              </c:pt>
              <c:pt idx="208">
                <c:v>0</c:v>
              </c:pt>
              <c:pt idx="209">
                <c:v>-2</c:v>
              </c:pt>
              <c:pt idx="210">
                <c:v>3</c:v>
              </c:pt>
              <c:pt idx="211">
                <c:v>15</c:v>
              </c:pt>
              <c:pt idx="212">
                <c:v>-7</c:v>
              </c:pt>
              <c:pt idx="213">
                <c:v>-2</c:v>
              </c:pt>
              <c:pt idx="214">
                <c:v>9</c:v>
              </c:pt>
              <c:pt idx="215">
                <c:v>-3</c:v>
              </c:pt>
              <c:pt idx="216">
                <c:v>-13</c:v>
              </c:pt>
              <c:pt idx="217">
                <c:v>-1</c:v>
              </c:pt>
              <c:pt idx="218">
                <c:v>-19</c:v>
              </c:pt>
              <c:pt idx="219">
                <c:v>-1</c:v>
              </c:pt>
              <c:pt idx="220">
                <c:v>-9</c:v>
              </c:pt>
              <c:pt idx="221">
                <c:v>-23</c:v>
              </c:pt>
              <c:pt idx="222">
                <c:v>-11</c:v>
              </c:pt>
              <c:pt idx="223">
                <c:v>6</c:v>
              </c:pt>
              <c:pt idx="224">
                <c:v>8</c:v>
              </c:pt>
              <c:pt idx="225">
                <c:v>-11</c:v>
              </c:pt>
              <c:pt idx="226">
                <c:v>4</c:v>
              </c:pt>
              <c:pt idx="227">
                <c:v>1</c:v>
              </c:pt>
              <c:pt idx="228">
                <c:v>-16</c:v>
              </c:pt>
              <c:pt idx="229">
                <c:v>3</c:v>
              </c:pt>
              <c:pt idx="230">
                <c:v>-1</c:v>
              </c:pt>
              <c:pt idx="231">
                <c:v>-8</c:v>
              </c:pt>
              <c:pt idx="232">
                <c:v>22</c:v>
              </c:pt>
              <c:pt idx="233">
                <c:v>19</c:v>
              </c:pt>
              <c:pt idx="234">
                <c:v>-11</c:v>
              </c:pt>
              <c:pt idx="235">
                <c:v>-8</c:v>
              </c:pt>
              <c:pt idx="236">
                <c:v>7</c:v>
              </c:pt>
              <c:pt idx="237">
                <c:v>10</c:v>
              </c:pt>
              <c:pt idx="238">
                <c:v>5</c:v>
              </c:pt>
              <c:pt idx="239">
                <c:v>-18</c:v>
              </c:pt>
              <c:pt idx="240">
                <c:v>13</c:v>
              </c:pt>
              <c:pt idx="241">
                <c:v>-10</c:v>
              </c:pt>
              <c:pt idx="242">
                <c:v>2</c:v>
              </c:pt>
              <c:pt idx="243">
                <c:v>8</c:v>
              </c:pt>
              <c:pt idx="244">
                <c:v>0</c:v>
              </c:pt>
            </c:numLit>
          </c:xVal>
          <c:y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yVal>
          <c:smooth val="0"/>
          <c:extLst>
            <c:ext xmlns:c16="http://schemas.microsoft.com/office/drawing/2014/chart" uri="{C3380CC4-5D6E-409C-BE32-E72D297353CC}">
              <c16:uniqueId val="{00000000-08ED-439B-B3D5-9ACFB8DC2818}"/>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1.22448979591837</c:v>
              </c:pt>
            </c:numLit>
          </c:xVal>
          <c:yVal>
            <c:numLit>
              <c:formatCode>General</c:formatCode>
              <c:ptCount val="1"/>
              <c:pt idx="0">
                <c:v>35.991836734693898</c:v>
              </c:pt>
            </c:numLit>
          </c:yVal>
          <c:smooth val="0"/>
          <c:extLst>
            <c:ext xmlns:c16="http://schemas.microsoft.com/office/drawing/2014/chart" uri="{C3380CC4-5D6E-409C-BE32-E72D297353CC}">
              <c16:uniqueId val="{00000001-08ED-439B-B3D5-9ACFB8DC2818}"/>
            </c:ext>
          </c:extLst>
        </c:ser>
        <c:dLbls>
          <c:showLegendKey val="0"/>
          <c:showVal val="0"/>
          <c:showCatName val="0"/>
          <c:showSerName val="0"/>
          <c:showPercent val="0"/>
          <c:showBubbleSize val="0"/>
        </c:dLbls>
        <c:axId val="863209216"/>
        <c:axId val="863209632"/>
      </c:scatterChart>
      <c:valAx>
        <c:axId val="863209216"/>
        <c:scaling>
          <c:orientation val="minMax"/>
          <c:max val="28"/>
          <c:min val="-25"/>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209632"/>
        <c:crossesAt val="4"/>
        <c:crossBetween val="midCat"/>
        <c:majorUnit val="26.5"/>
      </c:valAx>
      <c:valAx>
        <c:axId val="863209632"/>
        <c:scaling>
          <c:orientation val="minMax"/>
          <c:max val="66"/>
          <c:min val="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209216"/>
        <c:crossesAt val="-25"/>
        <c:crossBetween val="midCat"/>
        <c:majorUnit val="31"/>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a:t>X_1 vs.
Y
r = 0.703,  r-squared = 0.495</a:t>
            </a:r>
          </a:p>
        </c:rich>
      </c:tx>
      <c:overlay val="0"/>
    </c:title>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969696"/>
                </a:solidFill>
                <a:prstDash val="solid"/>
              </a:ln>
            </c:spPr>
            <c:trendlineType val="linear"/>
            <c:dispRSqr val="0"/>
            <c:dispEq val="0"/>
          </c:trendline>
          <c:xVal>
            <c:numLit>
              <c:formatCode>General</c:formatCode>
              <c:ptCount val="245"/>
              <c:pt idx="0">
                <c:v>158</c:v>
              </c:pt>
              <c:pt idx="1">
                <c:v>165</c:v>
              </c:pt>
              <c:pt idx="2">
                <c:v>152</c:v>
              </c:pt>
              <c:pt idx="3">
                <c:v>154</c:v>
              </c:pt>
              <c:pt idx="4">
                <c:v>153</c:v>
              </c:pt>
              <c:pt idx="5">
                <c:v>146</c:v>
              </c:pt>
              <c:pt idx="6">
                <c:v>164</c:v>
              </c:pt>
              <c:pt idx="7">
                <c:v>170</c:v>
              </c:pt>
              <c:pt idx="8">
                <c:v>186</c:v>
              </c:pt>
              <c:pt idx="9">
                <c:v>167</c:v>
              </c:pt>
              <c:pt idx="10">
                <c:v>174</c:v>
              </c:pt>
              <c:pt idx="11">
                <c:v>163</c:v>
              </c:pt>
              <c:pt idx="12">
                <c:v>174</c:v>
              </c:pt>
              <c:pt idx="13">
                <c:v>183</c:v>
              </c:pt>
              <c:pt idx="14">
                <c:v>175</c:v>
              </c:pt>
              <c:pt idx="15">
                <c:v>161</c:v>
              </c:pt>
              <c:pt idx="16">
                <c:v>156</c:v>
              </c:pt>
              <c:pt idx="17">
                <c:v>161</c:v>
              </c:pt>
              <c:pt idx="18">
                <c:v>166</c:v>
              </c:pt>
              <c:pt idx="19">
                <c:v>141</c:v>
              </c:pt>
              <c:pt idx="20">
                <c:v>160</c:v>
              </c:pt>
              <c:pt idx="21">
                <c:v>177</c:v>
              </c:pt>
              <c:pt idx="22">
                <c:v>190</c:v>
              </c:pt>
              <c:pt idx="23">
                <c:v>156</c:v>
              </c:pt>
              <c:pt idx="24">
                <c:v>134</c:v>
              </c:pt>
              <c:pt idx="25">
                <c:v>146</c:v>
              </c:pt>
              <c:pt idx="26">
                <c:v>163</c:v>
              </c:pt>
              <c:pt idx="27">
                <c:v>159</c:v>
              </c:pt>
              <c:pt idx="28">
                <c:v>162</c:v>
              </c:pt>
              <c:pt idx="29">
                <c:v>166</c:v>
              </c:pt>
              <c:pt idx="30">
                <c:v>137</c:v>
              </c:pt>
              <c:pt idx="31">
                <c:v>163</c:v>
              </c:pt>
              <c:pt idx="32">
                <c:v>161</c:v>
              </c:pt>
              <c:pt idx="33">
                <c:v>158</c:v>
              </c:pt>
              <c:pt idx="34">
                <c:v>168</c:v>
              </c:pt>
              <c:pt idx="35">
                <c:v>152</c:v>
              </c:pt>
              <c:pt idx="36">
                <c:v>143</c:v>
              </c:pt>
              <c:pt idx="37">
                <c:v>154</c:v>
              </c:pt>
              <c:pt idx="38">
                <c:v>163</c:v>
              </c:pt>
              <c:pt idx="39">
                <c:v>171</c:v>
              </c:pt>
              <c:pt idx="40">
                <c:v>151</c:v>
              </c:pt>
              <c:pt idx="41">
                <c:v>171</c:v>
              </c:pt>
              <c:pt idx="42">
                <c:v>156</c:v>
              </c:pt>
              <c:pt idx="43">
                <c:v>163</c:v>
              </c:pt>
              <c:pt idx="44">
                <c:v>147</c:v>
              </c:pt>
              <c:pt idx="45">
                <c:v>194</c:v>
              </c:pt>
              <c:pt idx="46">
                <c:v>151</c:v>
              </c:pt>
              <c:pt idx="47">
                <c:v>160</c:v>
              </c:pt>
              <c:pt idx="48">
                <c:v>159</c:v>
              </c:pt>
              <c:pt idx="49">
                <c:v>173</c:v>
              </c:pt>
              <c:pt idx="50">
                <c:v>175</c:v>
              </c:pt>
              <c:pt idx="51">
                <c:v>175</c:v>
              </c:pt>
              <c:pt idx="52">
                <c:v>174</c:v>
              </c:pt>
              <c:pt idx="53">
                <c:v>188</c:v>
              </c:pt>
              <c:pt idx="54">
                <c:v>185</c:v>
              </c:pt>
              <c:pt idx="55">
                <c:v>164</c:v>
              </c:pt>
              <c:pt idx="56">
                <c:v>163</c:v>
              </c:pt>
              <c:pt idx="57">
                <c:v>176</c:v>
              </c:pt>
              <c:pt idx="58">
                <c:v>172</c:v>
              </c:pt>
              <c:pt idx="59">
                <c:v>122</c:v>
              </c:pt>
              <c:pt idx="60">
                <c:v>168</c:v>
              </c:pt>
              <c:pt idx="61">
                <c:v>171</c:v>
              </c:pt>
              <c:pt idx="62">
                <c:v>171</c:v>
              </c:pt>
              <c:pt idx="63">
                <c:v>172</c:v>
              </c:pt>
              <c:pt idx="64">
                <c:v>150</c:v>
              </c:pt>
              <c:pt idx="65">
                <c:v>172</c:v>
              </c:pt>
              <c:pt idx="66">
                <c:v>144</c:v>
              </c:pt>
              <c:pt idx="67">
                <c:v>154</c:v>
              </c:pt>
              <c:pt idx="68">
                <c:v>160</c:v>
              </c:pt>
              <c:pt idx="69">
                <c:v>159</c:v>
              </c:pt>
              <c:pt idx="70">
                <c:v>156</c:v>
              </c:pt>
              <c:pt idx="71">
                <c:v>141</c:v>
              </c:pt>
              <c:pt idx="72">
                <c:v>154</c:v>
              </c:pt>
              <c:pt idx="73">
                <c:v>154</c:v>
              </c:pt>
              <c:pt idx="74">
                <c:v>158</c:v>
              </c:pt>
              <c:pt idx="75">
                <c:v>156</c:v>
              </c:pt>
              <c:pt idx="76">
                <c:v>151</c:v>
              </c:pt>
              <c:pt idx="77">
                <c:v>139</c:v>
              </c:pt>
              <c:pt idx="78">
                <c:v>128</c:v>
              </c:pt>
              <c:pt idx="79">
                <c:v>165</c:v>
              </c:pt>
              <c:pt idx="80">
                <c:v>177</c:v>
              </c:pt>
              <c:pt idx="81">
                <c:v>174</c:v>
              </c:pt>
              <c:pt idx="82">
                <c:v>180</c:v>
              </c:pt>
              <c:pt idx="83">
                <c:v>169</c:v>
              </c:pt>
              <c:pt idx="84">
                <c:v>169</c:v>
              </c:pt>
              <c:pt idx="85">
                <c:v>163</c:v>
              </c:pt>
              <c:pt idx="86">
                <c:v>153</c:v>
              </c:pt>
              <c:pt idx="87">
                <c:v>174</c:v>
              </c:pt>
              <c:pt idx="88">
                <c:v>160</c:v>
              </c:pt>
              <c:pt idx="89">
                <c:v>162</c:v>
              </c:pt>
              <c:pt idx="90">
                <c:v>162</c:v>
              </c:pt>
              <c:pt idx="91">
                <c:v>163</c:v>
              </c:pt>
              <c:pt idx="92">
                <c:v>148</c:v>
              </c:pt>
              <c:pt idx="93">
                <c:v>166</c:v>
              </c:pt>
              <c:pt idx="94">
                <c:v>167</c:v>
              </c:pt>
              <c:pt idx="95">
                <c:v>178</c:v>
              </c:pt>
              <c:pt idx="96">
                <c:v>151</c:v>
              </c:pt>
              <c:pt idx="97">
                <c:v>173</c:v>
              </c:pt>
              <c:pt idx="98">
                <c:v>171</c:v>
              </c:pt>
              <c:pt idx="99">
                <c:v>156</c:v>
              </c:pt>
              <c:pt idx="100">
                <c:v>164</c:v>
              </c:pt>
              <c:pt idx="101">
                <c:v>186</c:v>
              </c:pt>
              <c:pt idx="102">
                <c:v>164</c:v>
              </c:pt>
              <c:pt idx="103">
                <c:v>168</c:v>
              </c:pt>
              <c:pt idx="104">
                <c:v>179</c:v>
              </c:pt>
              <c:pt idx="105">
                <c:v>186</c:v>
              </c:pt>
              <c:pt idx="106">
                <c:v>168</c:v>
              </c:pt>
              <c:pt idx="107">
                <c:v>170</c:v>
              </c:pt>
              <c:pt idx="108">
                <c:v>203</c:v>
              </c:pt>
              <c:pt idx="109">
                <c:v>170</c:v>
              </c:pt>
              <c:pt idx="110">
                <c:v>164</c:v>
              </c:pt>
              <c:pt idx="111">
                <c:v>170</c:v>
              </c:pt>
              <c:pt idx="112">
                <c:v>150</c:v>
              </c:pt>
              <c:pt idx="113">
                <c:v>150</c:v>
              </c:pt>
              <c:pt idx="114">
                <c:v>145</c:v>
              </c:pt>
              <c:pt idx="115">
                <c:v>151</c:v>
              </c:pt>
              <c:pt idx="116">
                <c:v>152</c:v>
              </c:pt>
              <c:pt idx="117">
                <c:v>161</c:v>
              </c:pt>
              <c:pt idx="118">
                <c:v>171</c:v>
              </c:pt>
              <c:pt idx="119">
                <c:v>160</c:v>
              </c:pt>
              <c:pt idx="120">
                <c:v>173</c:v>
              </c:pt>
              <c:pt idx="121">
                <c:v>166</c:v>
              </c:pt>
              <c:pt idx="122">
                <c:v>179</c:v>
              </c:pt>
              <c:pt idx="123">
                <c:v>168</c:v>
              </c:pt>
              <c:pt idx="124">
                <c:v>158</c:v>
              </c:pt>
              <c:pt idx="125">
                <c:v>130</c:v>
              </c:pt>
              <c:pt idx="126">
                <c:v>142</c:v>
              </c:pt>
              <c:pt idx="127">
                <c:v>157</c:v>
              </c:pt>
              <c:pt idx="128">
                <c:v>157</c:v>
              </c:pt>
              <c:pt idx="129">
                <c:v>150</c:v>
              </c:pt>
              <c:pt idx="130">
                <c:v>162</c:v>
              </c:pt>
              <c:pt idx="131">
                <c:v>155</c:v>
              </c:pt>
              <c:pt idx="132">
                <c:v>168</c:v>
              </c:pt>
              <c:pt idx="133">
                <c:v>160</c:v>
              </c:pt>
              <c:pt idx="134">
                <c:v>161</c:v>
              </c:pt>
              <c:pt idx="135">
                <c:v>170</c:v>
              </c:pt>
              <c:pt idx="136">
                <c:v>147</c:v>
              </c:pt>
              <c:pt idx="137">
                <c:v>168</c:v>
              </c:pt>
              <c:pt idx="138">
                <c:v>165</c:v>
              </c:pt>
              <c:pt idx="139">
                <c:v>168</c:v>
              </c:pt>
              <c:pt idx="140">
                <c:v>157</c:v>
              </c:pt>
              <c:pt idx="141">
                <c:v>142</c:v>
              </c:pt>
              <c:pt idx="142">
                <c:v>157</c:v>
              </c:pt>
              <c:pt idx="143">
                <c:v>170</c:v>
              </c:pt>
              <c:pt idx="144">
                <c:v>163</c:v>
              </c:pt>
              <c:pt idx="145">
                <c:v>146</c:v>
              </c:pt>
              <c:pt idx="146">
                <c:v>155</c:v>
              </c:pt>
              <c:pt idx="147">
                <c:v>169</c:v>
              </c:pt>
              <c:pt idx="148">
                <c:v>137</c:v>
              </c:pt>
              <c:pt idx="149">
                <c:v>136</c:v>
              </c:pt>
              <c:pt idx="150">
                <c:v>150</c:v>
              </c:pt>
              <c:pt idx="151">
                <c:v>143</c:v>
              </c:pt>
              <c:pt idx="152">
                <c:v>163</c:v>
              </c:pt>
              <c:pt idx="153">
                <c:v>155</c:v>
              </c:pt>
              <c:pt idx="154">
                <c:v>164</c:v>
              </c:pt>
              <c:pt idx="155">
                <c:v>156</c:v>
              </c:pt>
              <c:pt idx="156">
                <c:v>152</c:v>
              </c:pt>
              <c:pt idx="157">
                <c:v>162</c:v>
              </c:pt>
              <c:pt idx="158">
                <c:v>155</c:v>
              </c:pt>
              <c:pt idx="159">
                <c:v>157</c:v>
              </c:pt>
              <c:pt idx="160">
                <c:v>167</c:v>
              </c:pt>
              <c:pt idx="161">
                <c:v>160</c:v>
              </c:pt>
              <c:pt idx="162">
                <c:v>162</c:v>
              </c:pt>
              <c:pt idx="163">
                <c:v>161</c:v>
              </c:pt>
              <c:pt idx="164">
                <c:v>166</c:v>
              </c:pt>
              <c:pt idx="165">
                <c:v>166</c:v>
              </c:pt>
              <c:pt idx="166">
                <c:v>166</c:v>
              </c:pt>
              <c:pt idx="167">
                <c:v>156</c:v>
              </c:pt>
              <c:pt idx="168">
                <c:v>158</c:v>
              </c:pt>
              <c:pt idx="169">
                <c:v>168</c:v>
              </c:pt>
              <c:pt idx="170">
                <c:v>159</c:v>
              </c:pt>
              <c:pt idx="171">
                <c:v>181</c:v>
              </c:pt>
              <c:pt idx="172">
                <c:v>190</c:v>
              </c:pt>
              <c:pt idx="173">
                <c:v>177</c:v>
              </c:pt>
              <c:pt idx="174">
                <c:v>195</c:v>
              </c:pt>
              <c:pt idx="175">
                <c:v>160</c:v>
              </c:pt>
              <c:pt idx="176">
                <c:v>162</c:v>
              </c:pt>
              <c:pt idx="177">
                <c:v>153</c:v>
              </c:pt>
              <c:pt idx="178">
                <c:v>162</c:v>
              </c:pt>
              <c:pt idx="179">
                <c:v>186</c:v>
              </c:pt>
              <c:pt idx="180">
                <c:v>174</c:v>
              </c:pt>
              <c:pt idx="181">
                <c:v>165</c:v>
              </c:pt>
              <c:pt idx="182">
                <c:v>159</c:v>
              </c:pt>
              <c:pt idx="183">
                <c:v>162</c:v>
              </c:pt>
              <c:pt idx="184">
                <c:v>168</c:v>
              </c:pt>
              <c:pt idx="185">
                <c:v>146</c:v>
              </c:pt>
              <c:pt idx="186">
                <c:v>165</c:v>
              </c:pt>
              <c:pt idx="187">
                <c:v>151</c:v>
              </c:pt>
              <c:pt idx="188">
                <c:v>145</c:v>
              </c:pt>
              <c:pt idx="189">
                <c:v>178</c:v>
              </c:pt>
              <c:pt idx="190">
                <c:v>166</c:v>
              </c:pt>
              <c:pt idx="191">
                <c:v>172</c:v>
              </c:pt>
              <c:pt idx="192">
                <c:v>149</c:v>
              </c:pt>
              <c:pt idx="193">
                <c:v>139</c:v>
              </c:pt>
              <c:pt idx="194">
                <c:v>173</c:v>
              </c:pt>
              <c:pt idx="195">
                <c:v>158</c:v>
              </c:pt>
              <c:pt idx="196">
                <c:v>153</c:v>
              </c:pt>
              <c:pt idx="197">
                <c:v>170</c:v>
              </c:pt>
              <c:pt idx="198">
                <c:v>155</c:v>
              </c:pt>
              <c:pt idx="199">
                <c:v>154</c:v>
              </c:pt>
              <c:pt idx="200">
                <c:v>158</c:v>
              </c:pt>
              <c:pt idx="201">
                <c:v>164</c:v>
              </c:pt>
              <c:pt idx="202">
                <c:v>168</c:v>
              </c:pt>
              <c:pt idx="203">
                <c:v>173</c:v>
              </c:pt>
              <c:pt idx="204">
                <c:v>171</c:v>
              </c:pt>
              <c:pt idx="205">
                <c:v>165</c:v>
              </c:pt>
              <c:pt idx="206">
                <c:v>164</c:v>
              </c:pt>
              <c:pt idx="207">
                <c:v>171</c:v>
              </c:pt>
              <c:pt idx="208">
                <c:v>173</c:v>
              </c:pt>
              <c:pt idx="209">
                <c:v>158</c:v>
              </c:pt>
              <c:pt idx="210">
                <c:v>157</c:v>
              </c:pt>
              <c:pt idx="211">
                <c:v>154</c:v>
              </c:pt>
              <c:pt idx="212">
                <c:v>170</c:v>
              </c:pt>
              <c:pt idx="213">
                <c:v>167</c:v>
              </c:pt>
              <c:pt idx="214">
                <c:v>157</c:v>
              </c:pt>
              <c:pt idx="215">
                <c:v>152</c:v>
              </c:pt>
              <c:pt idx="216">
                <c:v>164</c:v>
              </c:pt>
              <c:pt idx="217">
                <c:v>151</c:v>
              </c:pt>
              <c:pt idx="218">
                <c:v>150</c:v>
              </c:pt>
              <c:pt idx="219">
                <c:v>147</c:v>
              </c:pt>
              <c:pt idx="220">
                <c:v>167</c:v>
              </c:pt>
              <c:pt idx="221">
                <c:v>179</c:v>
              </c:pt>
              <c:pt idx="222">
                <c:v>146</c:v>
              </c:pt>
              <c:pt idx="223">
                <c:v>157</c:v>
              </c:pt>
              <c:pt idx="224">
                <c:v>148</c:v>
              </c:pt>
              <c:pt idx="225">
                <c:v>114</c:v>
              </c:pt>
              <c:pt idx="226">
                <c:v>144</c:v>
              </c:pt>
              <c:pt idx="227">
                <c:v>157</c:v>
              </c:pt>
              <c:pt idx="228">
                <c:v>164</c:v>
              </c:pt>
              <c:pt idx="229">
                <c:v>123</c:v>
              </c:pt>
              <c:pt idx="230">
                <c:v>133</c:v>
              </c:pt>
              <c:pt idx="231">
                <c:v>153</c:v>
              </c:pt>
              <c:pt idx="232">
                <c:v>161</c:v>
              </c:pt>
              <c:pt idx="233">
                <c:v>172</c:v>
              </c:pt>
              <c:pt idx="234">
                <c:v>159</c:v>
              </c:pt>
              <c:pt idx="235">
                <c:v>164</c:v>
              </c:pt>
              <c:pt idx="236">
                <c:v>169</c:v>
              </c:pt>
              <c:pt idx="237">
                <c:v>167</c:v>
              </c:pt>
              <c:pt idx="238">
                <c:v>183</c:v>
              </c:pt>
              <c:pt idx="239">
                <c:v>187</c:v>
              </c:pt>
              <c:pt idx="240">
                <c:v>174</c:v>
              </c:pt>
              <c:pt idx="241">
                <c:v>168</c:v>
              </c:pt>
              <c:pt idx="242">
                <c:v>176</c:v>
              </c:pt>
              <c:pt idx="243">
                <c:v>164</c:v>
              </c:pt>
              <c:pt idx="244">
                <c:v>179</c:v>
              </c:pt>
            </c:numLit>
          </c:xVal>
          <c:yVal>
            <c:numLit>
              <c:formatCode>General</c:formatCode>
              <c:ptCount val="245"/>
              <c:pt idx="0">
                <c:v>26</c:v>
              </c:pt>
              <c:pt idx="1">
                <c:v>43</c:v>
              </c:pt>
              <c:pt idx="2">
                <c:v>27</c:v>
              </c:pt>
              <c:pt idx="3">
                <c:v>35</c:v>
              </c:pt>
              <c:pt idx="4">
                <c:v>29</c:v>
              </c:pt>
              <c:pt idx="5">
                <c:v>25</c:v>
              </c:pt>
              <c:pt idx="6">
                <c:v>36</c:v>
              </c:pt>
              <c:pt idx="7">
                <c:v>43</c:v>
              </c:pt>
              <c:pt idx="8">
                <c:v>32</c:v>
              </c:pt>
              <c:pt idx="9">
                <c:v>42</c:v>
              </c:pt>
              <c:pt idx="10">
                <c:v>47</c:v>
              </c:pt>
              <c:pt idx="11">
                <c:v>27</c:v>
              </c:pt>
              <c:pt idx="12">
                <c:v>46</c:v>
              </c:pt>
              <c:pt idx="13">
                <c:v>44</c:v>
              </c:pt>
              <c:pt idx="14">
                <c:v>50</c:v>
              </c:pt>
              <c:pt idx="15">
                <c:v>27</c:v>
              </c:pt>
              <c:pt idx="16">
                <c:v>35</c:v>
              </c:pt>
              <c:pt idx="17">
                <c:v>34</c:v>
              </c:pt>
              <c:pt idx="18">
                <c:v>43</c:v>
              </c:pt>
              <c:pt idx="19">
                <c:v>16</c:v>
              </c:pt>
              <c:pt idx="20">
                <c:v>45</c:v>
              </c:pt>
              <c:pt idx="21">
                <c:v>27</c:v>
              </c:pt>
              <c:pt idx="22">
                <c:v>66</c:v>
              </c:pt>
              <c:pt idx="23">
                <c:v>23</c:v>
              </c:pt>
              <c:pt idx="24">
                <c:v>6</c:v>
              </c:pt>
              <c:pt idx="25">
                <c:v>27</c:v>
              </c:pt>
              <c:pt idx="26">
                <c:v>36</c:v>
              </c:pt>
              <c:pt idx="27">
                <c:v>41</c:v>
              </c:pt>
              <c:pt idx="28">
                <c:v>36</c:v>
              </c:pt>
              <c:pt idx="29">
                <c:v>46</c:v>
              </c:pt>
              <c:pt idx="30">
                <c:v>42</c:v>
              </c:pt>
              <c:pt idx="31">
                <c:v>45</c:v>
              </c:pt>
              <c:pt idx="32">
                <c:v>39</c:v>
              </c:pt>
              <c:pt idx="33">
                <c:v>34</c:v>
              </c:pt>
              <c:pt idx="34">
                <c:v>45</c:v>
              </c:pt>
              <c:pt idx="35">
                <c:v>27</c:v>
              </c:pt>
              <c:pt idx="36">
                <c:v>24</c:v>
              </c:pt>
              <c:pt idx="37">
                <c:v>35</c:v>
              </c:pt>
              <c:pt idx="38">
                <c:v>35</c:v>
              </c:pt>
              <c:pt idx="39">
                <c:v>45</c:v>
              </c:pt>
              <c:pt idx="40">
                <c:v>33</c:v>
              </c:pt>
              <c:pt idx="41">
                <c:v>41</c:v>
              </c:pt>
              <c:pt idx="42">
                <c:v>36</c:v>
              </c:pt>
              <c:pt idx="43">
                <c:v>35</c:v>
              </c:pt>
              <c:pt idx="44">
                <c:v>18</c:v>
              </c:pt>
              <c:pt idx="45">
                <c:v>36</c:v>
              </c:pt>
              <c:pt idx="46">
                <c:v>28</c:v>
              </c:pt>
              <c:pt idx="47">
                <c:v>35</c:v>
              </c:pt>
              <c:pt idx="48">
                <c:v>31</c:v>
              </c:pt>
              <c:pt idx="49">
                <c:v>48</c:v>
              </c:pt>
              <c:pt idx="50">
                <c:v>44</c:v>
              </c:pt>
              <c:pt idx="51">
                <c:v>44</c:v>
              </c:pt>
              <c:pt idx="52">
                <c:v>35</c:v>
              </c:pt>
              <c:pt idx="53">
                <c:v>49</c:v>
              </c:pt>
              <c:pt idx="54">
                <c:v>46</c:v>
              </c:pt>
              <c:pt idx="55">
                <c:v>29</c:v>
              </c:pt>
              <c:pt idx="56">
                <c:v>40</c:v>
              </c:pt>
              <c:pt idx="57">
                <c:v>51</c:v>
              </c:pt>
              <c:pt idx="58">
                <c:v>40</c:v>
              </c:pt>
              <c:pt idx="59">
                <c:v>38</c:v>
              </c:pt>
              <c:pt idx="60">
                <c:v>40</c:v>
              </c:pt>
              <c:pt idx="61">
                <c:v>51</c:v>
              </c:pt>
              <c:pt idx="62">
                <c:v>38</c:v>
              </c:pt>
              <c:pt idx="63">
                <c:v>41</c:v>
              </c:pt>
              <c:pt idx="64">
                <c:v>23</c:v>
              </c:pt>
              <c:pt idx="65">
                <c:v>36</c:v>
              </c:pt>
              <c:pt idx="66">
                <c:v>18</c:v>
              </c:pt>
              <c:pt idx="67">
                <c:v>33</c:v>
              </c:pt>
              <c:pt idx="68">
                <c:v>39</c:v>
              </c:pt>
              <c:pt idx="69">
                <c:v>31</c:v>
              </c:pt>
              <c:pt idx="70">
                <c:v>36</c:v>
              </c:pt>
              <c:pt idx="71">
                <c:v>14</c:v>
              </c:pt>
              <c:pt idx="72">
                <c:v>32</c:v>
              </c:pt>
              <c:pt idx="73">
                <c:v>29</c:v>
              </c:pt>
              <c:pt idx="74">
                <c:v>44</c:v>
              </c:pt>
              <c:pt idx="75">
                <c:v>42</c:v>
              </c:pt>
              <c:pt idx="76">
                <c:v>31</c:v>
              </c:pt>
              <c:pt idx="77">
                <c:v>22</c:v>
              </c:pt>
              <c:pt idx="78">
                <c:v>29</c:v>
              </c:pt>
              <c:pt idx="79">
                <c:v>40</c:v>
              </c:pt>
              <c:pt idx="80">
                <c:v>55</c:v>
              </c:pt>
              <c:pt idx="81">
                <c:v>41</c:v>
              </c:pt>
              <c:pt idx="82">
                <c:v>52</c:v>
              </c:pt>
              <c:pt idx="83">
                <c:v>45</c:v>
              </c:pt>
              <c:pt idx="84">
                <c:v>47</c:v>
              </c:pt>
              <c:pt idx="85">
                <c:v>37</c:v>
              </c:pt>
              <c:pt idx="86">
                <c:v>22</c:v>
              </c:pt>
              <c:pt idx="87">
                <c:v>47</c:v>
              </c:pt>
              <c:pt idx="88">
                <c:v>33</c:v>
              </c:pt>
              <c:pt idx="89">
                <c:v>38</c:v>
              </c:pt>
              <c:pt idx="90">
                <c:v>28</c:v>
              </c:pt>
              <c:pt idx="91">
                <c:v>42</c:v>
              </c:pt>
              <c:pt idx="92">
                <c:v>16</c:v>
              </c:pt>
              <c:pt idx="93">
                <c:v>44</c:v>
              </c:pt>
              <c:pt idx="94">
                <c:v>35</c:v>
              </c:pt>
              <c:pt idx="95">
                <c:v>41</c:v>
              </c:pt>
              <c:pt idx="96">
                <c:v>16</c:v>
              </c:pt>
              <c:pt idx="97">
                <c:v>50</c:v>
              </c:pt>
              <c:pt idx="98">
                <c:v>49</c:v>
              </c:pt>
              <c:pt idx="99">
                <c:v>30</c:v>
              </c:pt>
              <c:pt idx="100">
                <c:v>35</c:v>
              </c:pt>
              <c:pt idx="101">
                <c:v>54</c:v>
              </c:pt>
              <c:pt idx="102">
                <c:v>39</c:v>
              </c:pt>
              <c:pt idx="103">
                <c:v>31</c:v>
              </c:pt>
              <c:pt idx="104">
                <c:v>52</c:v>
              </c:pt>
              <c:pt idx="105">
                <c:v>58</c:v>
              </c:pt>
              <c:pt idx="106">
                <c:v>33</c:v>
              </c:pt>
              <c:pt idx="107">
                <c:v>35</c:v>
              </c:pt>
              <c:pt idx="108">
                <c:v>39</c:v>
              </c:pt>
              <c:pt idx="109">
                <c:v>33</c:v>
              </c:pt>
              <c:pt idx="110">
                <c:v>38</c:v>
              </c:pt>
              <c:pt idx="111">
                <c:v>37</c:v>
              </c:pt>
              <c:pt idx="112">
                <c:v>21</c:v>
              </c:pt>
              <c:pt idx="113">
                <c:v>29</c:v>
              </c:pt>
              <c:pt idx="114">
                <c:v>26</c:v>
              </c:pt>
              <c:pt idx="115">
                <c:v>25</c:v>
              </c:pt>
              <c:pt idx="116">
                <c:v>24</c:v>
              </c:pt>
              <c:pt idx="117">
                <c:v>45</c:v>
              </c:pt>
              <c:pt idx="118">
                <c:v>49</c:v>
              </c:pt>
              <c:pt idx="119">
                <c:v>31</c:v>
              </c:pt>
              <c:pt idx="120">
                <c:v>43</c:v>
              </c:pt>
              <c:pt idx="121">
                <c:v>46</c:v>
              </c:pt>
              <c:pt idx="122">
                <c:v>52</c:v>
              </c:pt>
              <c:pt idx="123">
                <c:v>40</c:v>
              </c:pt>
              <c:pt idx="124">
                <c:v>21</c:v>
              </c:pt>
              <c:pt idx="125">
                <c:v>35</c:v>
              </c:pt>
              <c:pt idx="126">
                <c:v>26</c:v>
              </c:pt>
              <c:pt idx="127">
                <c:v>43</c:v>
              </c:pt>
              <c:pt idx="128">
                <c:v>35</c:v>
              </c:pt>
              <c:pt idx="129">
                <c:v>23</c:v>
              </c:pt>
              <c:pt idx="130">
                <c:v>40</c:v>
              </c:pt>
              <c:pt idx="131">
                <c:v>36</c:v>
              </c:pt>
              <c:pt idx="132">
                <c:v>48</c:v>
              </c:pt>
              <c:pt idx="133">
                <c:v>45</c:v>
              </c:pt>
              <c:pt idx="134">
                <c:v>35</c:v>
              </c:pt>
              <c:pt idx="135">
                <c:v>41</c:v>
              </c:pt>
              <c:pt idx="136">
                <c:v>21</c:v>
              </c:pt>
              <c:pt idx="137">
                <c:v>43</c:v>
              </c:pt>
              <c:pt idx="138">
                <c:v>27</c:v>
              </c:pt>
              <c:pt idx="139">
                <c:v>32</c:v>
              </c:pt>
              <c:pt idx="140">
                <c:v>37</c:v>
              </c:pt>
              <c:pt idx="141">
                <c:v>26</c:v>
              </c:pt>
              <c:pt idx="142">
                <c:v>37</c:v>
              </c:pt>
              <c:pt idx="143">
                <c:v>44</c:v>
              </c:pt>
              <c:pt idx="144">
                <c:v>37</c:v>
              </c:pt>
              <c:pt idx="145">
                <c:v>21</c:v>
              </c:pt>
              <c:pt idx="146">
                <c:v>32</c:v>
              </c:pt>
              <c:pt idx="147">
                <c:v>34</c:v>
              </c:pt>
              <c:pt idx="148">
                <c:v>9</c:v>
              </c:pt>
              <c:pt idx="149">
                <c:v>17</c:v>
              </c:pt>
              <c:pt idx="150">
                <c:v>40</c:v>
              </c:pt>
              <c:pt idx="151">
                <c:v>29</c:v>
              </c:pt>
              <c:pt idx="152">
                <c:v>44</c:v>
              </c:pt>
              <c:pt idx="153">
                <c:v>28</c:v>
              </c:pt>
              <c:pt idx="154">
                <c:v>37</c:v>
              </c:pt>
              <c:pt idx="155">
                <c:v>34</c:v>
              </c:pt>
              <c:pt idx="156">
                <c:v>30</c:v>
              </c:pt>
              <c:pt idx="157">
                <c:v>43</c:v>
              </c:pt>
              <c:pt idx="158">
                <c:v>22</c:v>
              </c:pt>
              <c:pt idx="159">
                <c:v>29</c:v>
              </c:pt>
              <c:pt idx="160">
                <c:v>51</c:v>
              </c:pt>
              <c:pt idx="161">
                <c:v>24</c:v>
              </c:pt>
              <c:pt idx="162">
                <c:v>32</c:v>
              </c:pt>
              <c:pt idx="163">
                <c:v>30</c:v>
              </c:pt>
              <c:pt idx="164">
                <c:v>32</c:v>
              </c:pt>
              <c:pt idx="165">
                <c:v>31</c:v>
              </c:pt>
              <c:pt idx="166">
                <c:v>47</c:v>
              </c:pt>
              <c:pt idx="167">
                <c:v>32</c:v>
              </c:pt>
              <c:pt idx="168">
                <c:v>35</c:v>
              </c:pt>
              <c:pt idx="169">
                <c:v>42</c:v>
              </c:pt>
              <c:pt idx="170">
                <c:v>36</c:v>
              </c:pt>
              <c:pt idx="171">
                <c:v>42</c:v>
              </c:pt>
              <c:pt idx="172">
                <c:v>50</c:v>
              </c:pt>
              <c:pt idx="173">
                <c:v>42</c:v>
              </c:pt>
              <c:pt idx="174">
                <c:v>30</c:v>
              </c:pt>
              <c:pt idx="175">
                <c:v>43</c:v>
              </c:pt>
              <c:pt idx="176">
                <c:v>49</c:v>
              </c:pt>
              <c:pt idx="177">
                <c:v>31</c:v>
              </c:pt>
              <c:pt idx="178">
                <c:v>31</c:v>
              </c:pt>
              <c:pt idx="179">
                <c:v>61</c:v>
              </c:pt>
              <c:pt idx="180">
                <c:v>40</c:v>
              </c:pt>
              <c:pt idx="181">
                <c:v>42</c:v>
              </c:pt>
              <c:pt idx="182">
                <c:v>27</c:v>
              </c:pt>
              <c:pt idx="183">
                <c:v>34</c:v>
              </c:pt>
              <c:pt idx="184">
                <c:v>43</c:v>
              </c:pt>
              <c:pt idx="185">
                <c:v>17</c:v>
              </c:pt>
              <c:pt idx="186">
                <c:v>39</c:v>
              </c:pt>
              <c:pt idx="187">
                <c:v>27</c:v>
              </c:pt>
              <c:pt idx="188">
                <c:v>25</c:v>
              </c:pt>
              <c:pt idx="189">
                <c:v>58</c:v>
              </c:pt>
              <c:pt idx="190">
                <c:v>33</c:v>
              </c:pt>
              <c:pt idx="191">
                <c:v>23</c:v>
              </c:pt>
              <c:pt idx="192">
                <c:v>34</c:v>
              </c:pt>
              <c:pt idx="193">
                <c:v>16</c:v>
              </c:pt>
              <c:pt idx="194">
                <c:v>63</c:v>
              </c:pt>
              <c:pt idx="195">
                <c:v>27</c:v>
              </c:pt>
              <c:pt idx="196">
                <c:v>32</c:v>
              </c:pt>
              <c:pt idx="197">
                <c:v>48</c:v>
              </c:pt>
              <c:pt idx="198">
                <c:v>33</c:v>
              </c:pt>
              <c:pt idx="199">
                <c:v>33</c:v>
              </c:pt>
              <c:pt idx="200">
                <c:v>32</c:v>
              </c:pt>
              <c:pt idx="201">
                <c:v>40</c:v>
              </c:pt>
              <c:pt idx="202">
                <c:v>52</c:v>
              </c:pt>
              <c:pt idx="203">
                <c:v>50</c:v>
              </c:pt>
              <c:pt idx="204">
                <c:v>49</c:v>
              </c:pt>
              <c:pt idx="205">
                <c:v>39</c:v>
              </c:pt>
              <c:pt idx="206">
                <c:v>35</c:v>
              </c:pt>
              <c:pt idx="207">
                <c:v>52</c:v>
              </c:pt>
              <c:pt idx="208">
                <c:v>39</c:v>
              </c:pt>
              <c:pt idx="209">
                <c:v>28</c:v>
              </c:pt>
              <c:pt idx="210">
                <c:v>33</c:v>
              </c:pt>
              <c:pt idx="211">
                <c:v>23</c:v>
              </c:pt>
              <c:pt idx="212">
                <c:v>43</c:v>
              </c:pt>
              <c:pt idx="213">
                <c:v>34</c:v>
              </c:pt>
              <c:pt idx="214">
                <c:v>31</c:v>
              </c:pt>
              <c:pt idx="215">
                <c:v>32</c:v>
              </c:pt>
              <c:pt idx="216">
                <c:v>38</c:v>
              </c:pt>
              <c:pt idx="217">
                <c:v>28</c:v>
              </c:pt>
              <c:pt idx="218">
                <c:v>35</c:v>
              </c:pt>
              <c:pt idx="219">
                <c:v>34</c:v>
              </c:pt>
              <c:pt idx="220">
                <c:v>49</c:v>
              </c:pt>
              <c:pt idx="221">
                <c:v>51</c:v>
              </c:pt>
              <c:pt idx="222">
                <c:v>19</c:v>
              </c:pt>
              <c:pt idx="223">
                <c:v>30</c:v>
              </c:pt>
              <c:pt idx="224">
                <c:v>26</c:v>
              </c:pt>
              <c:pt idx="225">
                <c:v>18</c:v>
              </c:pt>
              <c:pt idx="226">
                <c:v>26</c:v>
              </c:pt>
              <c:pt idx="227">
                <c:v>29</c:v>
              </c:pt>
              <c:pt idx="228">
                <c:v>37</c:v>
              </c:pt>
              <c:pt idx="229">
                <c:v>4</c:v>
              </c:pt>
              <c:pt idx="230">
                <c:v>21</c:v>
              </c:pt>
              <c:pt idx="231">
                <c:v>38</c:v>
              </c:pt>
              <c:pt idx="232">
                <c:v>50</c:v>
              </c:pt>
              <c:pt idx="233">
                <c:v>48</c:v>
              </c:pt>
              <c:pt idx="234">
                <c:v>39</c:v>
              </c:pt>
              <c:pt idx="235">
                <c:v>34</c:v>
              </c:pt>
              <c:pt idx="236">
                <c:v>48</c:v>
              </c:pt>
              <c:pt idx="237">
                <c:v>38</c:v>
              </c:pt>
              <c:pt idx="238">
                <c:v>47</c:v>
              </c:pt>
              <c:pt idx="239">
                <c:v>47</c:v>
              </c:pt>
              <c:pt idx="240">
                <c:v>37</c:v>
              </c:pt>
              <c:pt idx="241">
                <c:v>34</c:v>
              </c:pt>
              <c:pt idx="242">
                <c:v>46</c:v>
              </c:pt>
              <c:pt idx="243">
                <c:v>28</c:v>
              </c:pt>
              <c:pt idx="244">
                <c:v>41</c:v>
              </c:pt>
            </c:numLit>
          </c:yVal>
          <c:smooth val="0"/>
          <c:extLst>
            <c:ext xmlns:c16="http://schemas.microsoft.com/office/drawing/2014/chart" uri="{C3380CC4-5D6E-409C-BE32-E72D297353CC}">
              <c16:uniqueId val="{00000000-ED1B-4D90-8A00-5214A4D2AECB}"/>
            </c:ext>
          </c:extLst>
        </c:ser>
        <c:ser>
          <c:idx val="1"/>
          <c:order val="1"/>
          <c:spPr>
            <a:ln w="19050">
              <a:noFill/>
            </a:ln>
          </c:spPr>
          <c:marker>
            <c:symbol val="circle"/>
            <c:size val="8"/>
            <c:spPr>
              <a:solidFill>
                <a:srgbClr val="FF0000"/>
              </a:solidFill>
              <a:ln>
                <a:solidFill>
                  <a:srgbClr val="FF0000"/>
                </a:solidFill>
                <a:prstDash val="solid"/>
              </a:ln>
            </c:spPr>
          </c:marker>
          <c:xVal>
            <c:numLit>
              <c:formatCode>General</c:formatCode>
              <c:ptCount val="1"/>
              <c:pt idx="0">
                <c:v>161.771428571429</c:v>
              </c:pt>
            </c:numLit>
          </c:xVal>
          <c:yVal>
            <c:numLit>
              <c:formatCode>General</c:formatCode>
              <c:ptCount val="1"/>
              <c:pt idx="0">
                <c:v>35.991836734693898</c:v>
              </c:pt>
            </c:numLit>
          </c:yVal>
          <c:smooth val="0"/>
          <c:extLst>
            <c:ext xmlns:c16="http://schemas.microsoft.com/office/drawing/2014/chart" uri="{C3380CC4-5D6E-409C-BE32-E72D297353CC}">
              <c16:uniqueId val="{00000001-ED1B-4D90-8A00-5214A4D2AECB}"/>
            </c:ext>
          </c:extLst>
        </c:ser>
        <c:dLbls>
          <c:showLegendKey val="0"/>
          <c:showVal val="0"/>
          <c:showCatName val="0"/>
          <c:showSerName val="0"/>
          <c:showPercent val="0"/>
          <c:showBubbleSize val="0"/>
        </c:dLbls>
        <c:axId val="863212128"/>
        <c:axId val="863209632"/>
      </c:scatterChart>
      <c:valAx>
        <c:axId val="863212128"/>
        <c:scaling>
          <c:orientation val="minMax"/>
          <c:max val="203"/>
          <c:min val="114"/>
        </c:scaling>
        <c:delete val="0"/>
        <c:axPos val="b"/>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209632"/>
        <c:crossesAt val="4"/>
        <c:crossBetween val="midCat"/>
        <c:majorUnit val="44.5"/>
      </c:valAx>
      <c:valAx>
        <c:axId val="863209632"/>
        <c:scaling>
          <c:orientation val="minMax"/>
          <c:max val="66"/>
          <c:min val="4"/>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63212128"/>
        <c:crossesAt val="114"/>
        <c:crossBetween val="midCat"/>
        <c:majorUnit val="31"/>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1000" b="0" i="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8.emf"/><Relationship Id="rId4"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gif"/><Relationship Id="rId7" Type="http://schemas.openxmlformats.org/officeDocument/2006/relationships/image" Target="../media/image16.gif"/><Relationship Id="rId2" Type="http://schemas.openxmlformats.org/officeDocument/2006/relationships/image" Target="../media/image11.gif"/><Relationship Id="rId1" Type="http://schemas.openxmlformats.org/officeDocument/2006/relationships/chart" Target="../charts/chart24.xml"/><Relationship Id="rId6" Type="http://schemas.openxmlformats.org/officeDocument/2006/relationships/image" Target="../media/image15.gif"/><Relationship Id="rId5" Type="http://schemas.openxmlformats.org/officeDocument/2006/relationships/image" Target="../media/image14.gif"/><Relationship Id="rId4" Type="http://schemas.openxmlformats.org/officeDocument/2006/relationships/image" Target="../media/image13.gif"/><Relationship Id="rId9" Type="http://schemas.openxmlformats.org/officeDocument/2006/relationships/image" Target="../media/image18.emf"/></Relationships>
</file>

<file path=xl/drawings/_rels/drawing8.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7</xdr:col>
      <xdr:colOff>276223</xdr:colOff>
      <xdr:row>0</xdr:row>
      <xdr:rowOff>171448</xdr:rowOff>
    </xdr:from>
    <xdr:to>
      <xdr:col>16</xdr:col>
      <xdr:colOff>419100</xdr:colOff>
      <xdr:row>20</xdr:row>
      <xdr:rowOff>66675</xdr:rowOff>
    </xdr:to>
    <xdr:sp macro="" textlink="">
      <xdr:nvSpPr>
        <xdr:cNvPr id="2" name="TextBox 1"/>
        <xdr:cNvSpPr txBox="1"/>
      </xdr:nvSpPr>
      <xdr:spPr>
        <a:xfrm>
          <a:off x="4581523" y="171448"/>
          <a:ext cx="5629277" cy="37052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RegressItPC demonstration</a:t>
          </a:r>
          <a:r>
            <a:rPr lang="en-US" sz="1100" b="1" baseline="0">
              <a:solidFill>
                <a:schemeClr val="dk1"/>
              </a:solidFill>
              <a:effectLst/>
              <a:latin typeface="+mn-lt"/>
              <a:ea typeface="+mn-ea"/>
              <a:cs typeface="+mn-cs"/>
            </a:rPr>
            <a:t> and test file: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Launch RegressIt (any version) and reply </a:t>
          </a:r>
          <a:r>
            <a:rPr lang="en-US" sz="1100" b="1" baseline="0">
              <a:solidFill>
                <a:schemeClr val="dk1"/>
              </a:solidFill>
              <a:effectLst/>
              <a:latin typeface="+mn-lt"/>
              <a:ea typeface="+mn-ea"/>
              <a:cs typeface="+mn-cs"/>
            </a:rPr>
            <a:t>Enable</a:t>
          </a:r>
          <a:r>
            <a:rPr lang="en-US" sz="1100" baseline="0">
              <a:solidFill>
                <a:schemeClr val="dk1"/>
              </a:solidFill>
              <a:effectLst/>
              <a:latin typeface="+mn-lt"/>
              <a:ea typeface="+mn-ea"/>
              <a:cs typeface="+mn-cs"/>
            </a:rPr>
            <a:t> at the macro security prompt if it appears.  The RegressIt ribbon, pictured below, should appear at the top of the window.</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Visit each of the stats worksheets and hit the </a:t>
          </a:r>
          <a:r>
            <a:rPr lang="en-US" sz="1100" b="1" baseline="0">
              <a:solidFill>
                <a:schemeClr val="dk1"/>
              </a:solidFill>
              <a:effectLst/>
              <a:latin typeface="+mn-lt"/>
              <a:ea typeface="+mn-ea"/>
              <a:cs typeface="+mn-cs"/>
            </a:rPr>
            <a:t>Descriptive Statistics </a:t>
          </a:r>
          <a:r>
            <a:rPr lang="en-US" sz="1100" baseline="0">
              <a:solidFill>
                <a:schemeClr val="dk1"/>
              </a:solidFill>
              <a:effectLst/>
              <a:latin typeface="+mn-lt"/>
              <a:ea typeface="+mn-ea"/>
              <a:cs typeface="+mn-cs"/>
            </a:rPr>
            <a:t>button on the ribbon, followed by Run, in order to re-run the same analysis.</a:t>
          </a: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Then visit each of the model worksheets and hit the </a:t>
          </a:r>
          <a:r>
            <a:rPr lang="en-US" sz="1100" b="1" baseline="0">
              <a:solidFill>
                <a:schemeClr val="dk1"/>
              </a:solidFill>
              <a:effectLst/>
              <a:latin typeface="+mn-lt"/>
              <a:ea typeface="+mn-ea"/>
              <a:cs typeface="+mn-cs"/>
            </a:rPr>
            <a:t>Linear Regression </a:t>
          </a:r>
          <a:r>
            <a:rPr lang="en-US" sz="1100" baseline="0">
              <a:solidFill>
                <a:schemeClr val="dk1"/>
              </a:solidFill>
              <a:effectLst/>
              <a:latin typeface="+mn-lt"/>
              <a:ea typeface="+mn-ea"/>
              <a:cs typeface="+mn-cs"/>
            </a:rPr>
            <a:t>button, followed by Run, in order to re-run the same analysis.</a:t>
          </a:r>
          <a:endParaRPr lang="en-US">
            <a:effectLst/>
          </a:endParaRPr>
        </a:p>
        <a:p>
          <a:endParaRPr lang="en-US">
            <a:effectLst/>
          </a:endParaRPr>
        </a:p>
        <a:p>
          <a:r>
            <a:rPr lang="en-US">
              <a:effectLst/>
            </a:rPr>
            <a:t>You can move among the worksheets by using </a:t>
          </a:r>
          <a:r>
            <a:rPr lang="en-US" b="1">
              <a:effectLst/>
            </a:rPr>
            <a:t>VCR</a:t>
          </a:r>
          <a:r>
            <a:rPr lang="en-US" b="1" baseline="0">
              <a:effectLst/>
            </a:rPr>
            <a:t> buttons </a:t>
          </a:r>
          <a:r>
            <a:rPr lang="en-US" baseline="0">
              <a:effectLst/>
            </a:rPr>
            <a:t>at the top left of the ribbon.  This is the recommended way to move around, because the last worksheet visited is remembered and you can jump back to it by hitting the </a:t>
          </a:r>
          <a:r>
            <a:rPr lang="en-US" b="1" baseline="0">
              <a:effectLst/>
            </a:rPr>
            <a:t>Last Stats </a:t>
          </a:r>
          <a:r>
            <a:rPr lang="en-US" baseline="0">
              <a:effectLst/>
            </a:rPr>
            <a:t>or </a:t>
          </a:r>
          <a:r>
            <a:rPr lang="en-US" b="1" baseline="0">
              <a:effectLst/>
            </a:rPr>
            <a:t>Last Model </a:t>
          </a:r>
          <a:r>
            <a:rPr lang="en-US" baseline="0">
              <a:effectLst/>
            </a:rPr>
            <a:t>button.</a:t>
          </a:r>
        </a:p>
        <a:p>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You can also navigate among the worksheets by using the </a:t>
          </a:r>
          <a:r>
            <a:rPr lang="en-US" b="1" baseline="0">
              <a:effectLst/>
            </a:rPr>
            <a:t>History</a:t>
          </a:r>
          <a:r>
            <a:rPr lang="en-US" baseline="0">
              <a:effectLst/>
            </a:rPr>
            <a:t> tool on the ribbon, pictured below.  This opens a window in which you can click on the name of a sheet and jump directly to it by hitting the</a:t>
          </a:r>
          <a:r>
            <a:rPr lang="en-US" b="1" baseline="0">
              <a:effectLst/>
            </a:rPr>
            <a:t> Move To Sheet </a:t>
          </a:r>
          <a:r>
            <a:rPr lang="en-US" baseline="0">
              <a:effectLst/>
            </a:rPr>
            <a:t>button.  Notice that the history list includes details such as the computer name and run time for the analysis, along with a few key stats.  </a:t>
          </a:r>
          <a:r>
            <a:rPr lang="en-US" sz="1100" baseline="0">
              <a:solidFill>
                <a:schemeClr val="dk1"/>
              </a:solidFill>
              <a:effectLst/>
              <a:latin typeface="+mn-lt"/>
              <a:ea typeface="+mn-ea"/>
              <a:cs typeface="+mn-cs"/>
            </a:rPr>
            <a:t>This tool can also export the contents of the history list for one file or all files in a folder to a separate worksheet for audit trail and grading purposes.</a:t>
          </a:r>
          <a:endParaRPr lang="en-US">
            <a:effectLst/>
          </a:endParaRPr>
        </a:p>
        <a:p>
          <a:endParaRPr lang="en-US">
            <a:effectLst/>
          </a:endParaRPr>
        </a:p>
      </xdr:txBody>
    </xdr:sp>
    <xdr:clientData/>
  </xdr:twoCellAnchor>
  <xdr:twoCellAnchor editAs="oneCell">
    <xdr:from>
      <xdr:col>7</xdr:col>
      <xdr:colOff>314325</xdr:colOff>
      <xdr:row>26</xdr:row>
      <xdr:rowOff>142875</xdr:rowOff>
    </xdr:from>
    <xdr:to>
      <xdr:col>23</xdr:col>
      <xdr:colOff>303582</xdr:colOff>
      <xdr:row>45</xdr:row>
      <xdr:rowOff>151946</xdr:rowOff>
    </xdr:to>
    <xdr:pic>
      <xdr:nvPicPr>
        <xdr:cNvPr id="3" name="Picture 2"/>
        <xdr:cNvPicPr>
          <a:picLocks noChangeAspect="1"/>
        </xdr:cNvPicPr>
      </xdr:nvPicPr>
      <xdr:blipFill>
        <a:blip xmlns:r="http://schemas.openxmlformats.org/officeDocument/2006/relationships" r:embed="rId1"/>
        <a:stretch>
          <a:fillRect/>
        </a:stretch>
      </xdr:blipFill>
      <xdr:spPr>
        <a:xfrm>
          <a:off x="4619625" y="5095875"/>
          <a:ext cx="9742857" cy="3628571"/>
        </a:xfrm>
        <a:prstGeom prst="rect">
          <a:avLst/>
        </a:prstGeom>
      </xdr:spPr>
    </xdr:pic>
    <xdr:clientData/>
  </xdr:twoCellAnchor>
  <xdr:twoCellAnchor editAs="oneCell">
    <xdr:from>
      <xdr:col>7</xdr:col>
      <xdr:colOff>295275</xdr:colOff>
      <xdr:row>21</xdr:row>
      <xdr:rowOff>114300</xdr:rowOff>
    </xdr:from>
    <xdr:to>
      <xdr:col>26</xdr:col>
      <xdr:colOff>598589</xdr:colOff>
      <xdr:row>26</xdr:row>
      <xdr:rowOff>28467</xdr:rowOff>
    </xdr:to>
    <xdr:pic>
      <xdr:nvPicPr>
        <xdr:cNvPr id="5" name="Picture 4"/>
        <xdr:cNvPicPr>
          <a:picLocks noChangeAspect="1"/>
        </xdr:cNvPicPr>
      </xdr:nvPicPr>
      <xdr:blipFill>
        <a:blip xmlns:r="http://schemas.openxmlformats.org/officeDocument/2006/relationships" r:embed="rId2"/>
        <a:stretch>
          <a:fillRect/>
        </a:stretch>
      </xdr:blipFill>
      <xdr:spPr>
        <a:xfrm>
          <a:off x="4600575" y="4114800"/>
          <a:ext cx="11885714" cy="866667"/>
        </a:xfrm>
        <a:prstGeom prst="rect">
          <a:avLst/>
        </a:prstGeom>
        <a:ln>
          <a:solidFill>
            <a:schemeClr val="bg1">
              <a:lumMod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57147</xdr:colOff>
      <xdr:row>8</xdr:row>
      <xdr:rowOff>95250</xdr:rowOff>
    </xdr:from>
    <xdr:to>
      <xdr:col>16</xdr:col>
      <xdr:colOff>504825</xdr:colOff>
      <xdr:row>27</xdr:row>
      <xdr:rowOff>76200</xdr:rowOff>
    </xdr:to>
    <xdr:sp macro="" textlink="">
      <xdr:nvSpPr>
        <xdr:cNvPr id="2" name="TextBox 1"/>
        <xdr:cNvSpPr txBox="1"/>
      </xdr:nvSpPr>
      <xdr:spPr>
        <a:xfrm>
          <a:off x="5124447" y="1314450"/>
          <a:ext cx="6048378" cy="2876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Stats 1:</a:t>
          </a:r>
        </a:p>
        <a:p>
          <a:endParaRPr lang="en-US">
            <a:effectLst/>
          </a:endParaRPr>
        </a:p>
        <a:p>
          <a:r>
            <a:rPr lang="en-US" sz="1100">
              <a:solidFill>
                <a:schemeClr val="dk1"/>
              </a:solidFill>
              <a:effectLst/>
              <a:latin typeface="+mn-lt"/>
              <a:ea typeface="+mn-ea"/>
              <a:cs typeface="+mn-cs"/>
            </a:rPr>
            <a:t>All text</a:t>
          </a:r>
          <a:r>
            <a:rPr lang="en-US" sz="1100" baseline="0">
              <a:solidFill>
                <a:schemeClr val="dk1"/>
              </a:solidFill>
              <a:effectLst/>
              <a:latin typeface="+mn-lt"/>
              <a:ea typeface="+mn-ea"/>
              <a:cs typeface="+mn-cs"/>
            </a:rPr>
            <a:t> output. including an autocorrelation table with lags 1 to 4.  Hit the </a:t>
          </a:r>
          <a:r>
            <a:rPr lang="en-US" sz="1100" b="1" baseline="0">
              <a:solidFill>
                <a:schemeClr val="dk1"/>
              </a:solidFill>
              <a:effectLst/>
              <a:latin typeface="+mn-lt"/>
              <a:ea typeface="+mn-ea"/>
              <a:cs typeface="+mn-cs"/>
            </a:rPr>
            <a:t>Descriptive Statistics </a:t>
          </a:r>
          <a:r>
            <a:rPr lang="en-US" sz="1100" baseline="0">
              <a:solidFill>
                <a:schemeClr val="dk1"/>
              </a:solidFill>
              <a:effectLst/>
              <a:latin typeface="+mn-lt"/>
              <a:ea typeface="+mn-ea"/>
              <a:cs typeface="+mn-cs"/>
            </a:rPr>
            <a:t>button followed by Run to re-run it.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dialog box with the settings for this analysis is pictured below.  Your analysis name will show up as Stats 4 by default when you run it from this sheet, because that is the next number in sequence for the stats sheets.  You could also type a different name for the analysis if you wished.</a:t>
          </a:r>
        </a:p>
        <a:p>
          <a:endParaRPr lang="en-US">
            <a:effectLst/>
          </a:endParaRPr>
        </a:p>
        <a:p>
          <a:r>
            <a:rPr lang="en-US" sz="1100" baseline="0">
              <a:solidFill>
                <a:schemeClr val="dk1"/>
              </a:solidFill>
              <a:effectLst/>
              <a:latin typeface="+mn-lt"/>
              <a:ea typeface="+mn-ea"/>
              <a:cs typeface="+mn-cs"/>
            </a:rPr>
            <a:t>Toggle the </a:t>
          </a:r>
          <a:r>
            <a:rPr lang="en-US" sz="1100" b="1" baseline="0">
              <a:solidFill>
                <a:schemeClr val="dk1"/>
              </a:solidFill>
              <a:effectLst/>
              <a:latin typeface="+mn-lt"/>
              <a:ea typeface="+mn-ea"/>
              <a:cs typeface="+mn-cs"/>
            </a:rPr>
            <a:t>Colors</a:t>
          </a:r>
          <a:r>
            <a:rPr lang="en-US" sz="1100" baseline="0">
              <a:solidFill>
                <a:schemeClr val="dk1"/>
              </a:solidFill>
              <a:effectLst/>
              <a:latin typeface="+mn-lt"/>
              <a:ea typeface="+mn-ea"/>
              <a:cs typeface="+mn-cs"/>
            </a:rPr>
            <a:t> and </a:t>
          </a:r>
          <a:r>
            <a:rPr lang="en-US" sz="1100" b="1" baseline="0">
              <a:solidFill>
                <a:schemeClr val="dk1"/>
              </a:solidFill>
              <a:effectLst/>
              <a:latin typeface="+mn-lt"/>
              <a:ea typeface="+mn-ea"/>
              <a:cs typeface="+mn-cs"/>
            </a:rPr>
            <a:t>Fonts</a:t>
          </a:r>
          <a:r>
            <a:rPr lang="en-US" sz="1100" baseline="0">
              <a:solidFill>
                <a:schemeClr val="dk1"/>
              </a:solidFill>
              <a:effectLst/>
              <a:latin typeface="+mn-lt"/>
              <a:ea typeface="+mn-ea"/>
              <a:cs typeface="+mn-cs"/>
            </a:rPr>
            <a:t> buttons to highlight signs and magnitudes of correlations and autocorrelations.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After re-running this analysis, click the </a:t>
          </a:r>
          <a:r>
            <a:rPr lang="en-US" sz="1100" b="1" baseline="0">
              <a:solidFill>
                <a:schemeClr val="dk1"/>
              </a:solidFill>
              <a:effectLst/>
              <a:latin typeface="+mn-lt"/>
              <a:ea typeface="+mn-ea"/>
              <a:cs typeface="+mn-cs"/>
            </a:rPr>
            <a:t>Left </a:t>
          </a:r>
          <a:r>
            <a:rPr lang="en-US" sz="1100" baseline="0">
              <a:solidFill>
                <a:schemeClr val="dk1"/>
              </a:solidFill>
              <a:effectLst/>
              <a:latin typeface="+mn-lt"/>
              <a:ea typeface="+mn-ea"/>
              <a:cs typeface="+mn-cs"/>
            </a:rPr>
            <a:t>button a few times to go back over to the Stats 2 worksheet, then re-run it too, and continue in this fashion.  You could also click the </a:t>
          </a:r>
          <a:r>
            <a:rPr lang="en-US" sz="1100" b="1" baseline="0">
              <a:solidFill>
                <a:schemeClr val="dk1"/>
              </a:solidFill>
              <a:effectLst/>
              <a:latin typeface="+mn-lt"/>
              <a:ea typeface="+mn-ea"/>
              <a:cs typeface="+mn-cs"/>
            </a:rPr>
            <a:t>Last Stats </a:t>
          </a:r>
          <a:r>
            <a:rPr lang="en-US" sz="1100" baseline="0">
              <a:solidFill>
                <a:schemeClr val="dk1"/>
              </a:solidFill>
              <a:effectLst/>
              <a:latin typeface="+mn-lt"/>
              <a:ea typeface="+mn-ea"/>
              <a:cs typeface="+mn-cs"/>
            </a:rPr>
            <a:t>button to jump back to Stats 1, then click the </a:t>
          </a:r>
          <a:r>
            <a:rPr lang="en-US" sz="1100" b="1" baseline="0">
              <a:solidFill>
                <a:schemeClr val="dk1"/>
              </a:solidFill>
              <a:effectLst/>
              <a:latin typeface="+mn-lt"/>
              <a:ea typeface="+mn-ea"/>
              <a:cs typeface="+mn-cs"/>
            </a:rPr>
            <a:t>Right</a:t>
          </a:r>
          <a:r>
            <a:rPr lang="en-US" sz="1100" baseline="0">
              <a:solidFill>
                <a:schemeClr val="dk1"/>
              </a:solidFill>
              <a:effectLst/>
              <a:latin typeface="+mn-lt"/>
              <a:ea typeface="+mn-ea"/>
              <a:cs typeface="+mn-cs"/>
            </a:rPr>
            <a:t> button move to the right from there.</a:t>
          </a:r>
          <a:endParaRPr lang="en-US">
            <a:effectLst/>
          </a:endParaRPr>
        </a:p>
      </xdr:txBody>
    </xdr:sp>
    <xdr:clientData/>
  </xdr:twoCellAnchor>
  <xdr:twoCellAnchor editAs="oneCell">
    <xdr:from>
      <xdr:col>7</xdr:col>
      <xdr:colOff>66675</xdr:colOff>
      <xdr:row>28</xdr:row>
      <xdr:rowOff>66675</xdr:rowOff>
    </xdr:from>
    <xdr:to>
      <xdr:col>19</xdr:col>
      <xdr:colOff>46699</xdr:colOff>
      <xdr:row>64</xdr:row>
      <xdr:rowOff>123132</xdr:rowOff>
    </xdr:to>
    <xdr:pic>
      <xdr:nvPicPr>
        <xdr:cNvPr id="3" name="Picture 2"/>
        <xdr:cNvPicPr>
          <a:picLocks noChangeAspect="1"/>
        </xdr:cNvPicPr>
      </xdr:nvPicPr>
      <xdr:blipFill>
        <a:blip xmlns:r="http://schemas.openxmlformats.org/officeDocument/2006/relationships" r:embed="rId1"/>
        <a:stretch>
          <a:fillRect/>
        </a:stretch>
      </xdr:blipFill>
      <xdr:spPr>
        <a:xfrm>
          <a:off x="5133975" y="4333875"/>
          <a:ext cx="7409524" cy="55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13</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13</xdr:col>
      <xdr:colOff>0</xdr:colOff>
      <xdr:row>27</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27</xdr:row>
      <xdr:rowOff>0</xdr:rowOff>
    </xdr:from>
    <xdr:to>
      <xdr:col>13</xdr:col>
      <xdr:colOff>0</xdr:colOff>
      <xdr:row>37</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39</xdr:row>
      <xdr:rowOff>127000</xdr:rowOff>
    </xdr:from>
    <xdr:to>
      <xdr:col>6</xdr:col>
      <xdr:colOff>590550</xdr:colOff>
      <xdr:row>50</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590550</xdr:colOff>
      <xdr:row>39</xdr:row>
      <xdr:rowOff>127000</xdr:rowOff>
    </xdr:from>
    <xdr:to>
      <xdr:col>13</xdr:col>
      <xdr:colOff>0</xdr:colOff>
      <xdr:row>50</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127000</xdr:rowOff>
    </xdr:from>
    <xdr:to>
      <xdr:col>6</xdr:col>
      <xdr:colOff>590550</xdr:colOff>
      <xdr:row>61</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70</xdr:row>
      <xdr:rowOff>12700</xdr:rowOff>
    </xdr:from>
    <xdr:to>
      <xdr:col>4</xdr:col>
      <xdr:colOff>609600</xdr:colOff>
      <xdr:row>86</xdr:row>
      <xdr:rowOff>12700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609600</xdr:colOff>
      <xdr:row>70</xdr:row>
      <xdr:rowOff>12700</xdr:rowOff>
    </xdr:from>
    <xdr:to>
      <xdr:col>8</xdr:col>
      <xdr:colOff>571500</xdr:colOff>
      <xdr:row>86</xdr:row>
      <xdr:rowOff>12700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571500</xdr:colOff>
      <xdr:row>70</xdr:row>
      <xdr:rowOff>12700</xdr:rowOff>
    </xdr:from>
    <xdr:to>
      <xdr:col>13</xdr:col>
      <xdr:colOff>0</xdr:colOff>
      <xdr:row>86</xdr:row>
      <xdr:rowOff>12700</xdr:rowOff>
    </xdr:to>
    <xdr:graphicFrame macro="">
      <xdr:nvGraphicFramePr>
        <xdr:cNvPr id="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86</xdr:row>
      <xdr:rowOff>12700</xdr:rowOff>
    </xdr:from>
    <xdr:to>
      <xdr:col>4</xdr:col>
      <xdr:colOff>609600</xdr:colOff>
      <xdr:row>102</xdr:row>
      <xdr:rowOff>12700</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609600</xdr:colOff>
      <xdr:row>86</xdr:row>
      <xdr:rowOff>12700</xdr:rowOff>
    </xdr:from>
    <xdr:to>
      <xdr:col>8</xdr:col>
      <xdr:colOff>571500</xdr:colOff>
      <xdr:row>102</xdr:row>
      <xdr:rowOff>12700</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571500</xdr:colOff>
      <xdr:row>86</xdr:row>
      <xdr:rowOff>12700</xdr:rowOff>
    </xdr:from>
    <xdr:to>
      <xdr:col>13</xdr:col>
      <xdr:colOff>0</xdr:colOff>
      <xdr:row>102</xdr:row>
      <xdr:rowOff>12700</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102</xdr:row>
      <xdr:rowOff>12700</xdr:rowOff>
    </xdr:from>
    <xdr:to>
      <xdr:col>4</xdr:col>
      <xdr:colOff>609600</xdr:colOff>
      <xdr:row>118</xdr:row>
      <xdr:rowOff>12700</xdr:rowOff>
    </xdr:to>
    <xdr:graphicFrame macro="">
      <xdr:nvGraphicFramePr>
        <xdr:cNvPr id="1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609600</xdr:colOff>
      <xdr:row>102</xdr:row>
      <xdr:rowOff>12700</xdr:rowOff>
    </xdr:from>
    <xdr:to>
      <xdr:col>8</xdr:col>
      <xdr:colOff>571500</xdr:colOff>
      <xdr:row>118</xdr:row>
      <xdr:rowOff>12700</xdr:rowOff>
    </xdr:to>
    <xdr:graphicFrame macro="">
      <xdr:nvGraphicFramePr>
        <xdr:cNvPr id="1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571500</xdr:colOff>
      <xdr:row>102</xdr:row>
      <xdr:rowOff>12700</xdr:rowOff>
    </xdr:from>
    <xdr:to>
      <xdr:col>13</xdr:col>
      <xdr:colOff>0</xdr:colOff>
      <xdr:row>118</xdr:row>
      <xdr:rowOff>12700</xdr:rowOff>
    </xdr:to>
    <xdr:graphicFrame macro="">
      <xdr:nvGraphicFramePr>
        <xdr:cNvPr id="1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466725</xdr:colOff>
      <xdr:row>0</xdr:row>
      <xdr:rowOff>0</xdr:rowOff>
    </xdr:from>
    <xdr:to>
      <xdr:col>18</xdr:col>
      <xdr:colOff>9524</xdr:colOff>
      <xdr:row>15</xdr:row>
      <xdr:rowOff>114300</xdr:rowOff>
    </xdr:to>
    <xdr:sp macro="" textlink="">
      <xdr:nvSpPr>
        <xdr:cNvPr id="17" name="TextBox 16"/>
        <xdr:cNvSpPr txBox="1"/>
      </xdr:nvSpPr>
      <xdr:spPr>
        <a:xfrm>
          <a:off x="7477125" y="0"/>
          <a:ext cx="4419599" cy="2400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Stats 2:</a:t>
          </a:r>
        </a:p>
        <a:p>
          <a:endParaRPr lang="en-US" sz="1100"/>
        </a:p>
        <a:p>
          <a:r>
            <a:rPr lang="en-US" sz="1100"/>
            <a:t>Series</a:t>
          </a:r>
          <a:r>
            <a:rPr lang="en-US" sz="1100" baseline="0"/>
            <a:t> plots with points, lines, and trend lines.  Histogram plots with 10 bins.  Full scatterplot matrix with regression lines, center of mass points, and r-squared in the titles.  Editable charts.</a:t>
          </a:r>
        </a:p>
        <a:p>
          <a:endParaRPr lang="en-US" sz="1100" baseline="0"/>
        </a:p>
        <a:p>
          <a:r>
            <a:rPr lang="en-US" sz="1100" baseline="0"/>
            <a:t>Use the </a:t>
          </a:r>
          <a:r>
            <a:rPr lang="en-US" sz="1100" b="1" baseline="0"/>
            <a:t>Up</a:t>
          </a:r>
          <a:r>
            <a:rPr lang="en-US" sz="1100" baseline="0"/>
            <a:t> and</a:t>
          </a:r>
          <a:r>
            <a:rPr lang="en-US" sz="1100" b="1" baseline="0"/>
            <a:t> Down </a:t>
          </a:r>
          <a:r>
            <a:rPr lang="en-US" sz="1100" baseline="0"/>
            <a:t>arrows on the ribbon to move up and down the worksheet by whole table or whole chart.</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Use the </a:t>
          </a:r>
          <a:r>
            <a:rPr lang="en-US" sz="1100" b="1" baseline="0">
              <a:solidFill>
                <a:schemeClr val="dk1"/>
              </a:solidFill>
              <a:effectLst/>
              <a:latin typeface="+mn-lt"/>
              <a:ea typeface="+mn-ea"/>
              <a:cs typeface="+mn-cs"/>
            </a:rPr>
            <a:t>Zoom </a:t>
          </a:r>
          <a:r>
            <a:rPr lang="en-US" sz="1100" baseline="0">
              <a:solidFill>
                <a:schemeClr val="dk1"/>
              </a:solidFill>
              <a:effectLst/>
              <a:latin typeface="+mn-lt"/>
              <a:ea typeface="+mn-ea"/>
              <a:cs typeface="+mn-cs"/>
            </a:rPr>
            <a:t>buttons to zoom in and out.  These buttons zoom all the worksheets at once, so that they remain similarly scaled when you are moving from one to another.</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600075</xdr:colOff>
      <xdr:row>16</xdr:row>
      <xdr:rowOff>142875</xdr:rowOff>
    </xdr:to>
    <xdr:pic>
      <xdr:nvPicPr>
        <xdr:cNvPr id="204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66800"/>
          <a:ext cx="764857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0</xdr:rowOff>
    </xdr:from>
    <xdr:to>
      <xdr:col>12</xdr:col>
      <xdr:colOff>600075</xdr:colOff>
      <xdr:row>26</xdr:row>
      <xdr:rowOff>142875</xdr:rowOff>
    </xdr:to>
    <xdr:pic>
      <xdr:nvPicPr>
        <xdr:cNvPr id="2048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 y="2590800"/>
          <a:ext cx="764857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12</xdr:col>
      <xdr:colOff>600075</xdr:colOff>
      <xdr:row>36</xdr:row>
      <xdr:rowOff>142875</xdr:rowOff>
    </xdr:to>
    <xdr:pic>
      <xdr:nvPicPr>
        <xdr:cNvPr id="20483"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1100" y="4114800"/>
          <a:ext cx="764857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45</xdr:row>
      <xdr:rowOff>12700</xdr:rowOff>
    </xdr:from>
    <xdr:to>
      <xdr:col>4</xdr:col>
      <xdr:colOff>600075</xdr:colOff>
      <xdr:row>61</xdr:row>
      <xdr:rowOff>3175</xdr:rowOff>
    </xdr:to>
    <xdr:pic>
      <xdr:nvPicPr>
        <xdr:cNvPr id="20484"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1100" y="6870700"/>
          <a:ext cx="254317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609600</xdr:colOff>
      <xdr:row>45</xdr:row>
      <xdr:rowOff>12700</xdr:rowOff>
    </xdr:from>
    <xdr:to>
      <xdr:col>8</xdr:col>
      <xdr:colOff>561975</xdr:colOff>
      <xdr:row>61</xdr:row>
      <xdr:rowOff>3175</xdr:rowOff>
    </xdr:to>
    <xdr:pic>
      <xdr:nvPicPr>
        <xdr:cNvPr id="20485"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33800" y="6870700"/>
          <a:ext cx="254317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0</xdr:row>
      <xdr:rowOff>9525</xdr:rowOff>
    </xdr:from>
    <xdr:to>
      <xdr:col>15</xdr:col>
      <xdr:colOff>200025</xdr:colOff>
      <xdr:row>6</xdr:row>
      <xdr:rowOff>152399</xdr:rowOff>
    </xdr:to>
    <xdr:sp macro="" textlink="">
      <xdr:nvSpPr>
        <xdr:cNvPr id="12" name="TextBox 11"/>
        <xdr:cNvSpPr txBox="1"/>
      </xdr:nvSpPr>
      <xdr:spPr>
        <a:xfrm>
          <a:off x="6515100" y="9525"/>
          <a:ext cx="3743325" cy="10572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Stats 3:</a:t>
          </a:r>
        </a:p>
        <a:p>
          <a:endParaRPr lang="en-US" sz="1100"/>
        </a:p>
        <a:p>
          <a:r>
            <a:rPr lang="en-US" sz="1100"/>
            <a:t>Series</a:t>
          </a:r>
          <a:r>
            <a:rPr lang="en-US" sz="1100" baseline="0"/>
            <a:t> plots with bars, scatterplots versus the first variable only with regression lines and slope coefficients in their titles.  High-resolution fixed format charts.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247648</xdr:colOff>
      <xdr:row>1</xdr:row>
      <xdr:rowOff>9522</xdr:rowOff>
    </xdr:from>
    <xdr:to>
      <xdr:col>16</xdr:col>
      <xdr:colOff>409574</xdr:colOff>
      <xdr:row>37</xdr:row>
      <xdr:rowOff>28575</xdr:rowOff>
    </xdr:to>
    <xdr:sp macro="" textlink="">
      <xdr:nvSpPr>
        <xdr:cNvPr id="2" name="TextBox 1"/>
        <xdr:cNvSpPr txBox="1"/>
      </xdr:nvSpPr>
      <xdr:spPr>
        <a:xfrm>
          <a:off x="7010398" y="152397"/>
          <a:ext cx="4533901" cy="435292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Model 1.0</a:t>
          </a:r>
        </a:p>
        <a:p>
          <a:endParaRPr lang="en-US" sz="1100"/>
        </a:p>
        <a:p>
          <a:r>
            <a:rPr lang="en-US" sz="1100"/>
            <a:t>4-variable</a:t>
          </a:r>
          <a:r>
            <a:rPr lang="en-US" sz="1100" baseline="0"/>
            <a:t> multiple regression model with table output only, including residual autocorrelations for lags 1 to 4, correlation matrix of coefficient estimates, and residual table.   Hit the </a:t>
          </a:r>
          <a:r>
            <a:rPr lang="en-US" sz="1100" b="1" baseline="0"/>
            <a:t>Linear Regression </a:t>
          </a:r>
          <a:r>
            <a:rPr lang="en-US" sz="1100" baseline="0"/>
            <a:t>button followed by Run to re-run it.  The settings are pictured below.</a:t>
          </a:r>
        </a:p>
        <a:p>
          <a:endParaRPr lang="en-US" sz="1100" baseline="0"/>
        </a:p>
        <a:p>
          <a:r>
            <a:rPr lang="en-US" sz="1100" baseline="0"/>
            <a:t>Hit the </a:t>
          </a:r>
          <a:r>
            <a:rPr lang="en-US" sz="1100" b="1" baseline="0"/>
            <a:t>Show All</a:t>
          </a:r>
          <a:r>
            <a:rPr lang="en-US" sz="1100" baseline="0"/>
            <a:t> button or </a:t>
          </a:r>
          <a:r>
            <a:rPr lang="en-US" sz="1100" b="1" baseline="0"/>
            <a:t>Show Tables</a:t>
          </a:r>
          <a:r>
            <a:rPr lang="en-US" sz="1100" baseline="0"/>
            <a:t> button to show all of the output after running the model.  The variable list and equation, the ANOVA table, and the correlation matrix of coefficient estimates are hidden by default when the model first runs.  You can also selectively hide charts or tables by clicking the plus and minus boxes in the left sidebar.</a:t>
          </a:r>
        </a:p>
        <a:p>
          <a:endParaRPr lang="en-US" sz="1100" baseline="0"/>
        </a:p>
        <a:p>
          <a:r>
            <a:rPr lang="en-US" sz="1100" baseline="0"/>
            <a:t>Toggle the </a:t>
          </a:r>
          <a:r>
            <a:rPr lang="en-US" sz="1100" b="1" baseline="0"/>
            <a:t>Colors</a:t>
          </a:r>
          <a:r>
            <a:rPr lang="en-US" sz="1100" baseline="0"/>
            <a:t> and </a:t>
          </a:r>
          <a:r>
            <a:rPr lang="en-US" sz="1100" b="1" baseline="0"/>
            <a:t>Fonts</a:t>
          </a:r>
          <a:r>
            <a:rPr lang="en-US" sz="1100" baseline="0"/>
            <a:t> buttons to highlight the signs and magnitudes of key numbers.</a:t>
          </a:r>
        </a:p>
        <a:p>
          <a:endParaRPr lang="en-US" sz="1100" baseline="0"/>
        </a:p>
        <a:p>
          <a:r>
            <a:rPr lang="en-US" sz="1100" baseline="0"/>
            <a:t>When this model is re-run, the default name of the new model will be </a:t>
          </a:r>
          <a:r>
            <a:rPr lang="en-US" sz="1100" b="1" baseline="0"/>
            <a:t>Model 1.1</a:t>
          </a:r>
          <a:r>
            <a:rPr lang="en-US" sz="1100" baseline="0"/>
            <a:t>, and similarly for the other models, so that you can keep track of the parent of a given model.</a:t>
          </a:r>
        </a:p>
        <a:p>
          <a:endParaRPr lang="en-US" sz="1100" baseline="0"/>
        </a:p>
        <a:p>
          <a:r>
            <a:rPr lang="en-US" sz="1100" baseline="0"/>
            <a:t>You can also identify the preceding or following model (i.e., parent or child) by clicking the </a:t>
          </a:r>
          <a:r>
            <a:rPr lang="en-US" sz="1100" b="1" baseline="0"/>
            <a:t>Relatives </a:t>
          </a:r>
          <a:r>
            <a:rPr lang="en-US" sz="1100" baseline="0"/>
            <a:t>button on the ribbon, and you can jump directly to it wherever it is in the file.   The screen shot at the right shows that Model 2.0 was created by launching the regression procedure from this sheet.</a:t>
          </a:r>
          <a:endParaRPr lang="en-US" sz="1100"/>
        </a:p>
      </xdr:txBody>
    </xdr:sp>
    <xdr:clientData/>
  </xdr:twoCellAnchor>
  <xdr:twoCellAnchor editAs="oneCell">
    <xdr:from>
      <xdr:col>9</xdr:col>
      <xdr:colOff>238125</xdr:colOff>
      <xdr:row>39</xdr:row>
      <xdr:rowOff>57150</xdr:rowOff>
    </xdr:from>
    <xdr:to>
      <xdr:col>22</xdr:col>
      <xdr:colOff>408550</xdr:colOff>
      <xdr:row>82</xdr:row>
      <xdr:rowOff>113538</xdr:rowOff>
    </xdr:to>
    <xdr:pic>
      <xdr:nvPicPr>
        <xdr:cNvPr id="4" name="Picture 3"/>
        <xdr:cNvPicPr>
          <a:picLocks noChangeAspect="1"/>
        </xdr:cNvPicPr>
      </xdr:nvPicPr>
      <xdr:blipFill>
        <a:blip xmlns:r="http://schemas.openxmlformats.org/officeDocument/2006/relationships" r:embed="rId1"/>
        <a:stretch>
          <a:fillRect/>
        </a:stretch>
      </xdr:blipFill>
      <xdr:spPr>
        <a:xfrm>
          <a:off x="7000875" y="4838700"/>
          <a:ext cx="8200000" cy="6095238"/>
        </a:xfrm>
        <a:prstGeom prst="rect">
          <a:avLst/>
        </a:prstGeom>
      </xdr:spPr>
    </xdr:pic>
    <xdr:clientData/>
  </xdr:twoCellAnchor>
  <xdr:twoCellAnchor editAs="oneCell">
    <xdr:from>
      <xdr:col>16</xdr:col>
      <xdr:colOff>485775</xdr:colOff>
      <xdr:row>0</xdr:row>
      <xdr:rowOff>133350</xdr:rowOff>
    </xdr:from>
    <xdr:to>
      <xdr:col>24</xdr:col>
      <xdr:colOff>542308</xdr:colOff>
      <xdr:row>22</xdr:row>
      <xdr:rowOff>133350</xdr:rowOff>
    </xdr:to>
    <xdr:pic>
      <xdr:nvPicPr>
        <xdr:cNvPr id="5" name="Picture 4"/>
        <xdr:cNvPicPr>
          <a:picLocks noChangeAspect="1"/>
        </xdr:cNvPicPr>
      </xdr:nvPicPr>
      <xdr:blipFill>
        <a:blip xmlns:r="http://schemas.openxmlformats.org/officeDocument/2006/relationships" r:embed="rId2"/>
        <a:stretch>
          <a:fillRect/>
        </a:stretch>
      </xdr:blipFill>
      <xdr:spPr>
        <a:xfrm>
          <a:off x="11620500" y="133350"/>
          <a:ext cx="4933333" cy="2743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6</xdr:col>
      <xdr:colOff>688975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56</xdr:row>
      <xdr:rowOff>127000</xdr:rowOff>
    </xdr:from>
    <xdr:to>
      <xdr:col>6</xdr:col>
      <xdr:colOff>688975</xdr:colOff>
      <xdr:row>74</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80</xdr:row>
      <xdr:rowOff>127000</xdr:rowOff>
    </xdr:from>
    <xdr:to>
      <xdr:col>6</xdr:col>
      <xdr:colOff>688975</xdr:colOff>
      <xdr:row>98</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102</xdr:row>
      <xdr:rowOff>127000</xdr:rowOff>
    </xdr:from>
    <xdr:to>
      <xdr:col>6</xdr:col>
      <xdr:colOff>688975</xdr:colOff>
      <xdr:row>120</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124</xdr:row>
      <xdr:rowOff>127000</xdr:rowOff>
    </xdr:from>
    <xdr:to>
      <xdr:col>6</xdr:col>
      <xdr:colOff>688975</xdr:colOff>
      <xdr:row>142</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146</xdr:row>
      <xdr:rowOff>127000</xdr:rowOff>
    </xdr:from>
    <xdr:to>
      <xdr:col>6</xdr:col>
      <xdr:colOff>688975</xdr:colOff>
      <xdr:row>164</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127000</xdr:colOff>
      <xdr:row>168</xdr:row>
      <xdr:rowOff>127000</xdr:rowOff>
    </xdr:from>
    <xdr:to>
      <xdr:col>6</xdr:col>
      <xdr:colOff>688975</xdr:colOff>
      <xdr:row>186</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127000</xdr:colOff>
      <xdr:row>192</xdr:row>
      <xdr:rowOff>127000</xdr:rowOff>
    </xdr:from>
    <xdr:to>
      <xdr:col>6</xdr:col>
      <xdr:colOff>688975</xdr:colOff>
      <xdr:row>210</xdr:row>
      <xdr:rowOff>127000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238124</xdr:colOff>
      <xdr:row>0</xdr:row>
      <xdr:rowOff>114298</xdr:rowOff>
    </xdr:from>
    <xdr:to>
      <xdr:col>17</xdr:col>
      <xdr:colOff>142875</xdr:colOff>
      <xdr:row>62</xdr:row>
      <xdr:rowOff>133350</xdr:rowOff>
    </xdr:to>
    <xdr:sp macro="" textlink="">
      <xdr:nvSpPr>
        <xdr:cNvPr id="10" name="TextBox 9"/>
        <xdr:cNvSpPr txBox="1"/>
      </xdr:nvSpPr>
      <xdr:spPr>
        <a:xfrm>
          <a:off x="7000874" y="114298"/>
          <a:ext cx="4886326" cy="69151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Model 2.0</a:t>
          </a:r>
        </a:p>
        <a:p>
          <a:endParaRPr lang="en-US" sz="1100"/>
        </a:p>
        <a:p>
          <a:r>
            <a:rPr lang="en-US" sz="1100"/>
            <a:t>Simple regression model with all chart output,</a:t>
          </a:r>
          <a:r>
            <a:rPr lang="en-US" sz="1100" baseline="0"/>
            <a:t> forecasts for missing values of dependent variable, formulas in cells, editable charts, and teaching notes.  Click on the cells in the coefficient table and forecast table to see some of the formulas.</a:t>
          </a:r>
        </a:p>
        <a:p>
          <a:endParaRPr lang="en-US" sz="1100" baseline="0"/>
        </a:p>
        <a:p>
          <a:r>
            <a:rPr lang="en-US" sz="1100" baseline="0"/>
            <a:t>Use the </a:t>
          </a:r>
          <a:r>
            <a:rPr lang="en-US" sz="1100" b="1" baseline="0"/>
            <a:t>Up</a:t>
          </a:r>
          <a:r>
            <a:rPr lang="en-US" sz="1100" baseline="0"/>
            <a:t> and</a:t>
          </a:r>
          <a:r>
            <a:rPr lang="en-US" sz="1100" b="1" baseline="0"/>
            <a:t> Down </a:t>
          </a:r>
          <a:r>
            <a:rPr lang="en-US" sz="1100" baseline="0"/>
            <a:t>arrows on the ribbon to move up and down the worksheet by whole table or whole chart, so that the topmost one is  always aligned with the top of the screen. </a:t>
          </a:r>
        </a:p>
        <a:p>
          <a:endParaRPr lang="en-US" sz="1100" baseline="0"/>
        </a:p>
        <a:p>
          <a:r>
            <a:rPr lang="en-US" sz="1100" baseline="0"/>
            <a:t>If you have moved lower down in this fashion, you can re-set the viewpoint of all other models to the same table or chart by hitting the </a:t>
          </a:r>
          <a:r>
            <a:rPr lang="en-US" sz="1100" b="1" baseline="0"/>
            <a:t>Compare</a:t>
          </a:r>
          <a:r>
            <a:rPr lang="en-US" sz="1100" baseline="0"/>
            <a:t> button so that you can directly compare the same piece of output when flipping back and forth between models.  The </a:t>
          </a:r>
          <a:r>
            <a:rPr lang="en-US" sz="1100" b="1" baseline="0"/>
            <a:t>Top</a:t>
          </a:r>
          <a:r>
            <a:rPr lang="en-US" sz="1100" baseline="0"/>
            <a:t> button returns the viewpoint to the top left.  </a:t>
          </a:r>
        </a:p>
        <a:p>
          <a:endParaRPr lang="en-US" sz="1100" baseline="0"/>
        </a:p>
        <a:p>
          <a:r>
            <a:rPr lang="en-US" sz="1100" baseline="0"/>
            <a:t>If you hit </a:t>
          </a:r>
          <a:r>
            <a:rPr lang="en-US" sz="1100" b="1" baseline="0"/>
            <a:t>Top &gt; Compare &gt; Zoom 100% &gt; Data</a:t>
          </a:r>
          <a:r>
            <a:rPr lang="en-US" sz="1100" baseline="0"/>
            <a:t>, you will reset the entire workbook to its original viewing state.</a:t>
          </a:r>
        </a:p>
        <a:p>
          <a:endParaRPr lang="en-US" sz="1100" baseline="0"/>
        </a:p>
        <a:p>
          <a:r>
            <a:rPr lang="en-US" sz="1100" baseline="0"/>
            <a:t>Hit the </a:t>
          </a:r>
          <a:r>
            <a:rPr lang="en-US" sz="1100" b="1" baseline="0"/>
            <a:t>Conf+ </a:t>
          </a:r>
          <a:r>
            <a:rPr lang="en-US" sz="1100" baseline="0"/>
            <a:t>and </a:t>
          </a:r>
          <a:r>
            <a:rPr lang="en-US" sz="1100" b="1" baseline="0"/>
            <a:t>Conf- </a:t>
          </a:r>
          <a:r>
            <a:rPr lang="en-US" sz="1100" baseline="0"/>
            <a:t>buttons on the ribbon and watch what happens to the confidence limits in the line fit plot and forecast plot.   (The interactive confidence bands require both the formulas option and editable charts options to be chosen.)  If RegressIt is not running, the confidence level can be varied by typing a new value in its cell in the upper right.</a:t>
          </a:r>
        </a:p>
        <a:p>
          <a:endParaRPr lang="en-US" sz="1100" baseline="0"/>
        </a:p>
        <a:p>
          <a:r>
            <a:rPr lang="en-US" sz="1100" baseline="0"/>
            <a:t>Hit the </a:t>
          </a:r>
          <a:r>
            <a:rPr lang="en-US" sz="1100" b="1" baseline="0"/>
            <a:t>Notes </a:t>
          </a:r>
          <a:r>
            <a:rPr lang="en-US" sz="1100" baseline="0"/>
            <a:t>button to toggle the flags for teaching notes on and off.  If you move the mouse over a cell with a visible red flag, the teaching note will pop up next to it.   You can also display the teaching note in the top center of the screen by clicking on the cell and then toggling the </a:t>
          </a:r>
          <a:r>
            <a:rPr lang="en-US" sz="1100" b="1" baseline="0"/>
            <a:t>View</a:t>
          </a:r>
          <a:r>
            <a:rPr lang="en-US" sz="1100" baseline="0"/>
            <a:t> button on the ribbon.</a:t>
          </a:r>
        </a:p>
        <a:p>
          <a:endParaRPr lang="en-US" sz="1100" baseline="0"/>
        </a:p>
        <a:p>
          <a:r>
            <a:rPr lang="en-US" sz="1100" baseline="0"/>
            <a:t>Hit the </a:t>
          </a:r>
          <a:r>
            <a:rPr lang="en-US" sz="1100" b="1" baseline="0"/>
            <a:t>Titles</a:t>
          </a:r>
          <a:r>
            <a:rPr lang="en-US" sz="1100" baseline="0"/>
            <a:t> button to show or hide descriptive titles in the rows just above the tables and charts.   These can be useful to see when flipping back and forth between models or to leave an audit trail when copying table output to reports.  Also, if you hit the </a:t>
          </a:r>
          <a:r>
            <a:rPr lang="en-US" sz="1100" b="1" baseline="0"/>
            <a:t>Titles</a:t>
          </a:r>
          <a:r>
            <a:rPr lang="en-US" sz="1100" baseline="0"/>
            <a:t> button to show the titles and then toggle the</a:t>
          </a:r>
          <a:r>
            <a:rPr lang="en-US" sz="1100" b="1" baseline="0"/>
            <a:t> Show All </a:t>
          </a:r>
          <a:r>
            <a:rPr lang="en-US" sz="1100" baseline="0"/>
            <a:t>button to</a:t>
          </a:r>
          <a:r>
            <a:rPr lang="en-US" sz="1100" b="1" baseline="0"/>
            <a:t> hide </a:t>
          </a:r>
          <a:r>
            <a:rPr lang="en-US" sz="1100" baseline="0"/>
            <a:t>all tables and charts, you will see an </a:t>
          </a:r>
          <a:r>
            <a:rPr lang="en-US" sz="1100" b="1" baseline="0"/>
            <a:t>outline view </a:t>
          </a:r>
          <a:r>
            <a:rPr lang="en-US" sz="1100" baseline="0"/>
            <a:t>of the contents of the worksheet from which you can select a single piece of output to display.</a:t>
          </a:r>
        </a:p>
        <a:p>
          <a:endParaRPr lang="en-US" sz="1100" baseline="0"/>
        </a:p>
        <a:p>
          <a:r>
            <a:rPr lang="en-US" sz="1100" baseline="0"/>
            <a:t>When copying a table or chart from the worksheet to a document, it is recommended to paste it in </a:t>
          </a:r>
          <a:r>
            <a:rPr lang="en-US" sz="1100" b="1" baseline="0"/>
            <a:t>bitmap</a:t>
          </a:r>
          <a:r>
            <a:rPr lang="en-US" sz="1100" baseline="0"/>
            <a:t> form to maintain proportions and avoid broken links.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127000</xdr:colOff>
      <xdr:row>36</xdr:row>
      <xdr:rowOff>127000</xdr:rowOff>
    </xdr:from>
    <xdr:to>
      <xdr:col>6</xdr:col>
      <xdr:colOff>688975</xdr:colOff>
      <xdr:row>54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60</xdr:row>
      <xdr:rowOff>127000</xdr:rowOff>
    </xdr:from>
    <xdr:to>
      <xdr:col>6</xdr:col>
      <xdr:colOff>698500</xdr:colOff>
      <xdr:row>78</xdr:row>
      <xdr:rowOff>136525</xdr:rowOff>
    </xdr:to>
    <xdr:pic>
      <xdr:nvPicPr>
        <xdr:cNvPr id="4" name="Picture 3"/>
        <xdr:cNvPicPr>
          <a:picLocks noChangeAspect="1"/>
        </xdr:cNvPicPr>
      </xdr:nvPicPr>
      <xdr:blipFill>
        <a:blip xmlns:r="http://schemas.openxmlformats.org/officeDocument/2006/relationships" r:embed="rId2"/>
        <a:stretch>
          <a:fillRect/>
        </a:stretch>
      </xdr:blipFill>
      <xdr:spPr>
        <a:xfrm>
          <a:off x="127000" y="8747125"/>
          <a:ext cx="5191125" cy="2581275"/>
        </a:xfrm>
        <a:prstGeom prst="rect">
          <a:avLst/>
        </a:prstGeom>
      </xdr:spPr>
    </xdr:pic>
    <xdr:clientData/>
  </xdr:twoCellAnchor>
  <xdr:twoCellAnchor>
    <xdr:from>
      <xdr:col>0</xdr:col>
      <xdr:colOff>127000</xdr:colOff>
      <xdr:row>82</xdr:row>
      <xdr:rowOff>127000</xdr:rowOff>
    </xdr:from>
    <xdr:to>
      <xdr:col>6</xdr:col>
      <xdr:colOff>698500</xdr:colOff>
      <xdr:row>100</xdr:row>
      <xdr:rowOff>136525</xdr:rowOff>
    </xdr:to>
    <xdr:pic>
      <xdr:nvPicPr>
        <xdr:cNvPr id="6" name="Picture 5"/>
        <xdr:cNvPicPr>
          <a:picLocks noChangeAspect="1"/>
        </xdr:cNvPicPr>
      </xdr:nvPicPr>
      <xdr:blipFill>
        <a:blip xmlns:r="http://schemas.openxmlformats.org/officeDocument/2006/relationships" r:embed="rId3"/>
        <a:stretch>
          <a:fillRect/>
        </a:stretch>
      </xdr:blipFill>
      <xdr:spPr>
        <a:xfrm>
          <a:off x="127000" y="11890375"/>
          <a:ext cx="5191125" cy="2581275"/>
        </a:xfrm>
        <a:prstGeom prst="rect">
          <a:avLst/>
        </a:prstGeom>
      </xdr:spPr>
    </xdr:pic>
    <xdr:clientData/>
  </xdr:twoCellAnchor>
  <xdr:twoCellAnchor>
    <xdr:from>
      <xdr:col>0</xdr:col>
      <xdr:colOff>127000</xdr:colOff>
      <xdr:row>104</xdr:row>
      <xdr:rowOff>127000</xdr:rowOff>
    </xdr:from>
    <xdr:to>
      <xdr:col>6</xdr:col>
      <xdr:colOff>698500</xdr:colOff>
      <xdr:row>122</xdr:row>
      <xdr:rowOff>136525</xdr:rowOff>
    </xdr:to>
    <xdr:pic>
      <xdr:nvPicPr>
        <xdr:cNvPr id="8" name="Picture 7"/>
        <xdr:cNvPicPr>
          <a:picLocks noChangeAspect="1"/>
        </xdr:cNvPicPr>
      </xdr:nvPicPr>
      <xdr:blipFill>
        <a:blip xmlns:r="http://schemas.openxmlformats.org/officeDocument/2006/relationships" r:embed="rId4"/>
        <a:stretch>
          <a:fillRect/>
        </a:stretch>
      </xdr:blipFill>
      <xdr:spPr>
        <a:xfrm>
          <a:off x="127000" y="15033625"/>
          <a:ext cx="5191125" cy="2581275"/>
        </a:xfrm>
        <a:prstGeom prst="rect">
          <a:avLst/>
        </a:prstGeom>
      </xdr:spPr>
    </xdr:pic>
    <xdr:clientData/>
  </xdr:twoCellAnchor>
  <xdr:twoCellAnchor>
    <xdr:from>
      <xdr:col>0</xdr:col>
      <xdr:colOff>127000</xdr:colOff>
      <xdr:row>126</xdr:row>
      <xdr:rowOff>127002</xdr:rowOff>
    </xdr:from>
    <xdr:to>
      <xdr:col>6</xdr:col>
      <xdr:colOff>698500</xdr:colOff>
      <xdr:row>144</xdr:row>
      <xdr:rowOff>136527</xdr:rowOff>
    </xdr:to>
    <xdr:pic>
      <xdr:nvPicPr>
        <xdr:cNvPr id="10" name="Picture 9"/>
        <xdr:cNvPicPr>
          <a:picLocks noChangeAspect="1"/>
        </xdr:cNvPicPr>
      </xdr:nvPicPr>
      <xdr:blipFill>
        <a:blip xmlns:r="http://schemas.openxmlformats.org/officeDocument/2006/relationships" r:embed="rId5"/>
        <a:stretch>
          <a:fillRect/>
        </a:stretch>
      </xdr:blipFill>
      <xdr:spPr>
        <a:xfrm>
          <a:off x="127000" y="18176877"/>
          <a:ext cx="5191125" cy="2581275"/>
        </a:xfrm>
        <a:prstGeom prst="rect">
          <a:avLst/>
        </a:prstGeom>
      </xdr:spPr>
    </xdr:pic>
    <xdr:clientData/>
  </xdr:twoCellAnchor>
  <xdr:twoCellAnchor>
    <xdr:from>
      <xdr:col>0</xdr:col>
      <xdr:colOff>127000</xdr:colOff>
      <xdr:row>148</xdr:row>
      <xdr:rowOff>126998</xdr:rowOff>
    </xdr:from>
    <xdr:to>
      <xdr:col>6</xdr:col>
      <xdr:colOff>698500</xdr:colOff>
      <xdr:row>166</xdr:row>
      <xdr:rowOff>136523</xdr:rowOff>
    </xdr:to>
    <xdr:pic>
      <xdr:nvPicPr>
        <xdr:cNvPr id="12" name="Picture 11"/>
        <xdr:cNvPicPr>
          <a:picLocks noChangeAspect="1"/>
        </xdr:cNvPicPr>
      </xdr:nvPicPr>
      <xdr:blipFill>
        <a:blip xmlns:r="http://schemas.openxmlformats.org/officeDocument/2006/relationships" r:embed="rId6"/>
        <a:stretch>
          <a:fillRect/>
        </a:stretch>
      </xdr:blipFill>
      <xdr:spPr>
        <a:xfrm>
          <a:off x="127000" y="21320123"/>
          <a:ext cx="5191125" cy="2581275"/>
        </a:xfrm>
        <a:prstGeom prst="rect">
          <a:avLst/>
        </a:prstGeom>
      </xdr:spPr>
    </xdr:pic>
    <xdr:clientData/>
  </xdr:twoCellAnchor>
  <xdr:twoCellAnchor>
    <xdr:from>
      <xdr:col>0</xdr:col>
      <xdr:colOff>127000</xdr:colOff>
      <xdr:row>172</xdr:row>
      <xdr:rowOff>126998</xdr:rowOff>
    </xdr:from>
    <xdr:to>
      <xdr:col>6</xdr:col>
      <xdr:colOff>698500</xdr:colOff>
      <xdr:row>190</xdr:row>
      <xdr:rowOff>136523</xdr:rowOff>
    </xdr:to>
    <xdr:pic>
      <xdr:nvPicPr>
        <xdr:cNvPr id="14" name="Picture 13"/>
        <xdr:cNvPicPr>
          <a:picLocks noChangeAspect="1"/>
        </xdr:cNvPicPr>
      </xdr:nvPicPr>
      <xdr:blipFill>
        <a:blip xmlns:r="http://schemas.openxmlformats.org/officeDocument/2006/relationships" r:embed="rId7"/>
        <a:stretch>
          <a:fillRect/>
        </a:stretch>
      </xdr:blipFill>
      <xdr:spPr>
        <a:xfrm>
          <a:off x="127000" y="24749123"/>
          <a:ext cx="5191125" cy="2581275"/>
        </a:xfrm>
        <a:prstGeom prst="rect">
          <a:avLst/>
        </a:prstGeom>
      </xdr:spPr>
    </xdr:pic>
    <xdr:clientData/>
  </xdr:twoCellAnchor>
  <xdr:twoCellAnchor>
    <xdr:from>
      <xdr:col>0</xdr:col>
      <xdr:colOff>127000</xdr:colOff>
      <xdr:row>194</xdr:row>
      <xdr:rowOff>127000</xdr:rowOff>
    </xdr:from>
    <xdr:to>
      <xdr:col>6</xdr:col>
      <xdr:colOff>688975</xdr:colOff>
      <xdr:row>212</xdr:row>
      <xdr:rowOff>127000</xdr:rowOff>
    </xdr:to>
    <xdr:pic>
      <xdr:nvPicPr>
        <xdr:cNvPr id="17409" name="Picture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7000" y="27892375"/>
          <a:ext cx="518160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127000</xdr:colOff>
      <xdr:row>216</xdr:row>
      <xdr:rowOff>127000</xdr:rowOff>
    </xdr:from>
    <xdr:to>
      <xdr:col>6</xdr:col>
      <xdr:colOff>688975</xdr:colOff>
      <xdr:row>234</xdr:row>
      <xdr:rowOff>127000</xdr:rowOff>
    </xdr:to>
    <xdr:pic>
      <xdr:nvPicPr>
        <xdr:cNvPr id="174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7000" y="31035625"/>
          <a:ext cx="518160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428625</xdr:colOff>
      <xdr:row>1</xdr:row>
      <xdr:rowOff>85725</xdr:rowOff>
    </xdr:from>
    <xdr:to>
      <xdr:col>14</xdr:col>
      <xdr:colOff>285750</xdr:colOff>
      <xdr:row>17</xdr:row>
      <xdr:rowOff>28575</xdr:rowOff>
    </xdr:to>
    <xdr:sp macro="" textlink="">
      <xdr:nvSpPr>
        <xdr:cNvPr id="19" name="TextBox 18"/>
        <xdr:cNvSpPr txBox="1"/>
      </xdr:nvSpPr>
      <xdr:spPr>
        <a:xfrm>
          <a:off x="7191375" y="228600"/>
          <a:ext cx="3009900" cy="1390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Model 3.0</a:t>
          </a:r>
        </a:p>
        <a:p>
          <a:endParaRPr lang="en-US" sz="1100"/>
        </a:p>
        <a:p>
          <a:r>
            <a:rPr lang="en-US" sz="1100"/>
            <a:t>3-variable multiple regression model with all chart output,</a:t>
          </a:r>
          <a:r>
            <a:rPr lang="en-US" sz="1100" baseline="0"/>
            <a:t> forecasts for missing values of dependent variable, low-resolution charts, standardized coefficients displayed on the Model Summaries worksheet.</a:t>
          </a:r>
        </a:p>
        <a:p>
          <a:endParaRPr lang="en-US"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38</xdr:row>
      <xdr:rowOff>127000</xdr:rowOff>
    </xdr:from>
    <xdr:to>
      <xdr:col>6</xdr:col>
      <xdr:colOff>688975</xdr:colOff>
      <xdr:row>56</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62</xdr:row>
      <xdr:rowOff>127000</xdr:rowOff>
    </xdr:from>
    <xdr:to>
      <xdr:col>6</xdr:col>
      <xdr:colOff>688975</xdr:colOff>
      <xdr:row>80</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84</xdr:row>
      <xdr:rowOff>127000</xdr:rowOff>
    </xdr:from>
    <xdr:to>
      <xdr:col>6</xdr:col>
      <xdr:colOff>688975</xdr:colOff>
      <xdr:row>102</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106</xdr:row>
      <xdr:rowOff>127000</xdr:rowOff>
    </xdr:from>
    <xdr:to>
      <xdr:col>6</xdr:col>
      <xdr:colOff>688975</xdr:colOff>
      <xdr:row>124</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128</xdr:row>
      <xdr:rowOff>127000</xdr:rowOff>
    </xdr:from>
    <xdr:to>
      <xdr:col>6</xdr:col>
      <xdr:colOff>688975</xdr:colOff>
      <xdr:row>146</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150</xdr:row>
      <xdr:rowOff>127000</xdr:rowOff>
    </xdr:from>
    <xdr:to>
      <xdr:col>6</xdr:col>
      <xdr:colOff>688975</xdr:colOff>
      <xdr:row>168</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127000</xdr:colOff>
      <xdr:row>174</xdr:row>
      <xdr:rowOff>127000</xdr:rowOff>
    </xdr:from>
    <xdr:to>
      <xdr:col>6</xdr:col>
      <xdr:colOff>688975</xdr:colOff>
      <xdr:row>192</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127000</xdr:colOff>
      <xdr:row>196</xdr:row>
      <xdr:rowOff>127000</xdr:rowOff>
    </xdr:from>
    <xdr:to>
      <xdr:col>6</xdr:col>
      <xdr:colOff>688975</xdr:colOff>
      <xdr:row>214</xdr:row>
      <xdr:rowOff>127000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127000</xdr:colOff>
      <xdr:row>218</xdr:row>
      <xdr:rowOff>127000</xdr:rowOff>
    </xdr:from>
    <xdr:to>
      <xdr:col>6</xdr:col>
      <xdr:colOff>688975</xdr:colOff>
      <xdr:row>236</xdr:row>
      <xdr:rowOff>127000</xdr:rowOff>
    </xdr:to>
    <xdr:graphicFrame macro="">
      <xdr:nvGraphicFramePr>
        <xdr:cNvPr id="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361950</xdr:colOff>
      <xdr:row>1</xdr:row>
      <xdr:rowOff>47625</xdr:rowOff>
    </xdr:from>
    <xdr:to>
      <xdr:col>13</xdr:col>
      <xdr:colOff>561975</xdr:colOff>
      <xdr:row>30</xdr:row>
      <xdr:rowOff>9525</xdr:rowOff>
    </xdr:to>
    <xdr:sp macro="" textlink="">
      <xdr:nvSpPr>
        <xdr:cNvPr id="11" name="TextBox 10"/>
        <xdr:cNvSpPr txBox="1"/>
      </xdr:nvSpPr>
      <xdr:spPr>
        <a:xfrm>
          <a:off x="7124700" y="190500"/>
          <a:ext cx="2743200" cy="24193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Model 4.0</a:t>
          </a:r>
        </a:p>
        <a:p>
          <a:endParaRPr lang="en-US" sz="1100"/>
        </a:p>
        <a:p>
          <a:r>
            <a:rPr lang="en-US" sz="1100"/>
            <a:t>3-variable multiple regression model with</a:t>
          </a:r>
          <a:r>
            <a:rPr lang="en-US" sz="1100" baseline="0"/>
            <a:t> no constant, </a:t>
          </a:r>
          <a:r>
            <a:rPr lang="en-US" sz="1100"/>
            <a:t>all chart output,</a:t>
          </a:r>
          <a:r>
            <a:rPr lang="en-US" sz="1100" baseline="0"/>
            <a:t> forecasts for missing values of dependent variable, formulas in cells, editable charts, numeric coefficients displayed on the Model Summaries worksheet.</a:t>
          </a:r>
        </a:p>
        <a:p>
          <a:endParaRPr lang="en-US" sz="1100" baseline="0"/>
        </a:p>
        <a:p>
          <a:r>
            <a:rPr lang="en-US" sz="1100" baseline="0"/>
            <a:t>Visit the </a:t>
          </a:r>
          <a:r>
            <a:rPr lang="en-US" sz="1100" b="1" baseline="0"/>
            <a:t>Model Summaries worksheet </a:t>
          </a:r>
          <a:r>
            <a:rPr lang="en-US" sz="1100" baseline="0"/>
            <a:t>(hit the </a:t>
          </a:r>
          <a:r>
            <a:rPr lang="en-US" sz="1100" b="1" baseline="0"/>
            <a:t>Summaries</a:t>
          </a:r>
          <a:r>
            <a:rPr lang="en-US" sz="1100" baseline="0"/>
            <a:t> button or the </a:t>
          </a:r>
          <a:r>
            <a:rPr lang="en-US" sz="1100" b="1" baseline="0"/>
            <a:t>Right </a:t>
          </a:r>
          <a:r>
            <a:rPr lang="en-US" sz="1100" baseline="0"/>
            <a:t>button) to see the results for all models side by side.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76198</xdr:colOff>
      <xdr:row>25</xdr:row>
      <xdr:rowOff>133348</xdr:rowOff>
    </xdr:from>
    <xdr:to>
      <xdr:col>4</xdr:col>
      <xdr:colOff>1247775</xdr:colOff>
      <xdr:row>52</xdr:row>
      <xdr:rowOff>142874</xdr:rowOff>
    </xdr:to>
    <xdr:sp macro="" textlink="">
      <xdr:nvSpPr>
        <xdr:cNvPr id="2" name="TextBox 1"/>
        <xdr:cNvSpPr txBox="1"/>
      </xdr:nvSpPr>
      <xdr:spPr>
        <a:xfrm>
          <a:off x="2247898" y="3705223"/>
          <a:ext cx="5029202" cy="38671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Models Summaries</a:t>
          </a:r>
          <a:r>
            <a:rPr lang="en-US" sz="1100" b="1" baseline="0"/>
            <a:t> worksheet:</a:t>
          </a:r>
        </a:p>
        <a:p>
          <a:endParaRPr lang="en-US" sz="1100" baseline="0"/>
        </a:p>
        <a:p>
          <a:r>
            <a:rPr lang="en-US" sz="1100"/>
            <a:t>Toggle the</a:t>
          </a:r>
          <a:r>
            <a:rPr lang="en-US" sz="1100" b="1"/>
            <a:t> Colors</a:t>
          </a:r>
          <a:r>
            <a:rPr lang="en-US" sz="1100"/>
            <a:t>, </a:t>
          </a:r>
          <a:r>
            <a:rPr lang="en-US" sz="1100" b="1"/>
            <a:t>Fonts</a:t>
          </a:r>
          <a:r>
            <a:rPr lang="en-US" sz="1100"/>
            <a:t>,</a:t>
          </a:r>
          <a:r>
            <a:rPr lang="en-US" sz="1100" baseline="0"/>
            <a:t> and </a:t>
          </a:r>
          <a:r>
            <a:rPr lang="en-US" sz="1100" b="1" baseline="0"/>
            <a:t>Notes</a:t>
          </a:r>
          <a:r>
            <a:rPr lang="en-US" sz="1100" baseline="0"/>
            <a:t> buttons here to see the effects.   Hover the mouse over a cell with a visible red flag to display the note it contains.</a:t>
          </a:r>
        </a:p>
        <a:p>
          <a:endParaRPr lang="en-US" sz="1100" baseline="0"/>
        </a:p>
        <a:p>
          <a:r>
            <a:rPr lang="en-US" sz="1100" baseline="0"/>
            <a:t>The notes behind these cells show more details of the models' run-time conditions and the normality test and coefficient estimates.</a:t>
          </a:r>
        </a:p>
        <a:p>
          <a:endParaRPr lang="en-US" sz="1100" baseline="0"/>
        </a:p>
        <a:p>
          <a:r>
            <a:rPr lang="en-US" sz="1100" baseline="0"/>
            <a:t>Notice that in the coefficient rows, the coefficient estimates for Model 1.0 and Model 2.0 are formatted as text with P-values included.  </a:t>
          </a:r>
        </a:p>
        <a:p>
          <a:endParaRPr lang="en-US" sz="1100" baseline="0"/>
        </a:p>
        <a:p>
          <a:r>
            <a:rPr lang="en-US" sz="1100" baseline="0"/>
            <a:t>For Model 3.0, standardized coefficients are shown, formatted as numbers, because this option had been selected.   (The word "Standardized appears in the space for the constant, because the standardized value of the constant is zero.) </a:t>
          </a:r>
        </a:p>
        <a:p>
          <a:endParaRPr lang="en-US" sz="1100" baseline="0"/>
        </a:p>
        <a:p>
          <a:r>
            <a:rPr lang="en-US" sz="1100" baseline="0"/>
            <a:t>For Model 4.0, the selected option was to show coefficients formatted as numbers.  In all cases, the underlying cell notes contain complete details.</a:t>
          </a:r>
        </a:p>
        <a:p>
          <a:endParaRPr lang="en-US" sz="1100" baseline="0"/>
        </a:p>
        <a:p>
          <a:r>
            <a:rPr lang="en-US" sz="1100" baseline="0"/>
            <a:t>Note that </a:t>
          </a:r>
          <a:r>
            <a:rPr lang="en-US" sz="1100" b="1" baseline="0"/>
            <a:t>you can selectively show or hide the extra model statistics and/or the coefficients</a:t>
          </a:r>
          <a:r>
            <a:rPr lang="en-US" sz="1100" baseline="0"/>
            <a:t> by clicking the plus and minus signs in the left sidebar.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workbookViewId="0"/>
  </sheetViews>
  <sheetFormatPr defaultRowHeight="15" x14ac:dyDescent="0.25"/>
  <cols>
    <col min="1" max="1" width="9.7109375" bestFit="1" customWidth="1"/>
  </cols>
  <sheetData>
    <row r="1" spans="1:7" x14ac:dyDescent="0.25">
      <c r="A1" t="s">
        <v>0</v>
      </c>
      <c r="B1" t="s">
        <v>1</v>
      </c>
      <c r="C1" t="s">
        <v>2</v>
      </c>
      <c r="D1" t="s">
        <v>3</v>
      </c>
      <c r="E1" t="s">
        <v>4</v>
      </c>
      <c r="F1" t="s">
        <v>5</v>
      </c>
      <c r="G1" t="s">
        <v>6</v>
      </c>
    </row>
    <row r="2" spans="1:7" x14ac:dyDescent="0.25">
      <c r="A2" s="1">
        <v>35431</v>
      </c>
      <c r="B2">
        <v>26</v>
      </c>
      <c r="C2">
        <v>8</v>
      </c>
      <c r="D2">
        <v>505</v>
      </c>
      <c r="E2">
        <v>34.5</v>
      </c>
      <c r="F2" s="2">
        <v>-7.6E-3</v>
      </c>
      <c r="G2" s="3">
        <v>158</v>
      </c>
    </row>
    <row r="3" spans="1:7" x14ac:dyDescent="0.25">
      <c r="A3" s="1">
        <v>35462</v>
      </c>
      <c r="B3">
        <v>43</v>
      </c>
      <c r="C3">
        <v>-6</v>
      </c>
      <c r="D3">
        <v>430</v>
      </c>
      <c r="E3">
        <v>50.8</v>
      </c>
      <c r="F3" s="2">
        <v>-4.58E-2</v>
      </c>
      <c r="G3" s="3">
        <v>165</v>
      </c>
    </row>
    <row r="4" spans="1:7" x14ac:dyDescent="0.25">
      <c r="A4" s="1">
        <v>35490</v>
      </c>
      <c r="B4">
        <v>27</v>
      </c>
      <c r="C4">
        <v>-12</v>
      </c>
      <c r="D4">
        <v>415</v>
      </c>
      <c r="E4">
        <v>32.9</v>
      </c>
      <c r="F4" s="2">
        <v>-1.7399999999999999E-2</v>
      </c>
      <c r="G4" s="3">
        <v>152</v>
      </c>
    </row>
    <row r="5" spans="1:7" x14ac:dyDescent="0.25">
      <c r="A5" s="1">
        <v>35521</v>
      </c>
      <c r="B5">
        <v>35</v>
      </c>
      <c r="C5">
        <v>9</v>
      </c>
      <c r="D5">
        <v>472</v>
      </c>
      <c r="E5">
        <v>44.7</v>
      </c>
      <c r="F5" s="2">
        <v>-0.03</v>
      </c>
      <c r="G5" s="3">
        <v>154</v>
      </c>
    </row>
    <row r="6" spans="1:7" x14ac:dyDescent="0.25">
      <c r="A6" s="1">
        <v>35551</v>
      </c>
      <c r="B6">
        <v>29</v>
      </c>
      <c r="C6">
        <v>3</v>
      </c>
      <c r="D6">
        <v>561</v>
      </c>
      <c r="E6">
        <v>28</v>
      </c>
      <c r="F6" s="2">
        <v>3.8600000000000002E-2</v>
      </c>
      <c r="G6" s="3">
        <v>153</v>
      </c>
    </row>
    <row r="7" spans="1:7" x14ac:dyDescent="0.25">
      <c r="A7" s="1">
        <v>35582</v>
      </c>
      <c r="B7">
        <v>25</v>
      </c>
      <c r="C7">
        <v>-4</v>
      </c>
      <c r="D7">
        <v>442</v>
      </c>
      <c r="E7">
        <v>30.9</v>
      </c>
      <c r="F7" s="2">
        <v>3.95E-2</v>
      </c>
      <c r="G7" s="3">
        <v>146</v>
      </c>
    </row>
    <row r="8" spans="1:7" x14ac:dyDescent="0.25">
      <c r="A8" s="1">
        <v>35612</v>
      </c>
      <c r="B8">
        <v>36</v>
      </c>
      <c r="C8">
        <v>0</v>
      </c>
      <c r="D8">
        <v>579</v>
      </c>
      <c r="E8">
        <v>41.7</v>
      </c>
      <c r="F8" s="2">
        <v>2.5000000000000001E-2</v>
      </c>
      <c r="G8" s="3">
        <v>164</v>
      </c>
    </row>
    <row r="9" spans="1:7" x14ac:dyDescent="0.25">
      <c r="A9" s="1">
        <v>35643</v>
      </c>
      <c r="B9">
        <v>43</v>
      </c>
      <c r="C9">
        <v>20</v>
      </c>
      <c r="D9">
        <v>427</v>
      </c>
      <c r="E9">
        <v>50.1</v>
      </c>
      <c r="F9" s="2">
        <v>3.0300000000000001E-2</v>
      </c>
      <c r="G9" s="3">
        <v>170</v>
      </c>
    </row>
    <row r="10" spans="1:7" x14ac:dyDescent="0.25">
      <c r="A10" s="1">
        <v>35674</v>
      </c>
      <c r="B10">
        <v>32</v>
      </c>
      <c r="C10">
        <v>-2</v>
      </c>
      <c r="D10">
        <v>863</v>
      </c>
      <c r="E10">
        <v>39.9</v>
      </c>
      <c r="F10" s="2">
        <v>-3.1300000000000001E-2</v>
      </c>
      <c r="G10" s="3">
        <v>186</v>
      </c>
    </row>
    <row r="11" spans="1:7" x14ac:dyDescent="0.25">
      <c r="A11" s="1">
        <v>35704</v>
      </c>
      <c r="B11">
        <v>42</v>
      </c>
      <c r="C11">
        <v>-12</v>
      </c>
      <c r="D11">
        <v>445</v>
      </c>
      <c r="E11">
        <v>53.9</v>
      </c>
      <c r="F11" s="2">
        <v>-4.41E-2</v>
      </c>
      <c r="G11" s="3">
        <v>167</v>
      </c>
    </row>
    <row r="12" spans="1:7" x14ac:dyDescent="0.25">
      <c r="A12" s="1">
        <v>35735</v>
      </c>
      <c r="B12">
        <v>47</v>
      </c>
      <c r="C12">
        <v>-11</v>
      </c>
      <c r="D12">
        <v>509</v>
      </c>
      <c r="E12">
        <v>58.1</v>
      </c>
      <c r="F12" s="2">
        <v>-2.87E-2</v>
      </c>
      <c r="G12" s="3">
        <v>174</v>
      </c>
    </row>
    <row r="13" spans="1:7" x14ac:dyDescent="0.25">
      <c r="A13" s="1">
        <v>35765</v>
      </c>
      <c r="B13">
        <v>27</v>
      </c>
      <c r="C13">
        <v>-21</v>
      </c>
      <c r="D13">
        <v>499</v>
      </c>
      <c r="E13">
        <v>33.799999999999997</v>
      </c>
      <c r="F13" s="2">
        <v>-1.6400000000000001E-2</v>
      </c>
      <c r="G13" s="3">
        <v>163</v>
      </c>
    </row>
    <row r="14" spans="1:7" x14ac:dyDescent="0.25">
      <c r="A14" s="1">
        <v>35796</v>
      </c>
      <c r="B14">
        <v>46</v>
      </c>
      <c r="C14">
        <v>-7</v>
      </c>
      <c r="D14">
        <v>451</v>
      </c>
      <c r="E14">
        <v>53.4</v>
      </c>
      <c r="F14" s="2">
        <v>-3.2399999999999998E-2</v>
      </c>
      <c r="G14" s="3">
        <v>174</v>
      </c>
    </row>
    <row r="15" spans="1:7" x14ac:dyDescent="0.25">
      <c r="A15" s="1">
        <v>35827</v>
      </c>
      <c r="B15">
        <v>44</v>
      </c>
      <c r="C15">
        <v>6</v>
      </c>
      <c r="D15">
        <v>469</v>
      </c>
      <c r="E15">
        <v>51.4</v>
      </c>
      <c r="F15" s="2">
        <v>-3.6999999999999998E-2</v>
      </c>
      <c r="G15" s="3">
        <v>183</v>
      </c>
    </row>
    <row r="16" spans="1:7" x14ac:dyDescent="0.25">
      <c r="A16" s="1">
        <v>35855</v>
      </c>
      <c r="B16">
        <v>50</v>
      </c>
      <c r="C16">
        <v>-8</v>
      </c>
      <c r="D16">
        <v>491</v>
      </c>
      <c r="E16">
        <v>57.6</v>
      </c>
      <c r="F16" s="2">
        <v>-8.5000000000000006E-2</v>
      </c>
      <c r="G16" s="3">
        <v>175</v>
      </c>
    </row>
    <row r="17" spans="1:7" x14ac:dyDescent="0.25">
      <c r="A17" s="1">
        <v>35886</v>
      </c>
      <c r="B17">
        <v>27</v>
      </c>
      <c r="C17">
        <v>11</v>
      </c>
      <c r="D17">
        <v>446</v>
      </c>
      <c r="E17">
        <v>27.8</v>
      </c>
      <c r="F17" s="2">
        <v>5.7000000000000002E-3</v>
      </c>
      <c r="G17" s="3">
        <v>161</v>
      </c>
    </row>
    <row r="18" spans="1:7" x14ac:dyDescent="0.25">
      <c r="A18" s="1">
        <v>35916</v>
      </c>
      <c r="B18">
        <v>35</v>
      </c>
      <c r="C18">
        <v>4</v>
      </c>
      <c r="D18">
        <v>538</v>
      </c>
      <c r="E18">
        <v>48.5</v>
      </c>
      <c r="F18" s="2">
        <v>-5.4399999999999997E-2</v>
      </c>
      <c r="G18" s="3">
        <v>156</v>
      </c>
    </row>
    <row r="19" spans="1:7" x14ac:dyDescent="0.25">
      <c r="A19" s="1">
        <v>35947</v>
      </c>
      <c r="B19">
        <v>34</v>
      </c>
      <c r="C19">
        <v>10</v>
      </c>
      <c r="D19">
        <v>432</v>
      </c>
      <c r="E19">
        <v>34.200000000000003</v>
      </c>
      <c r="F19" s="2">
        <v>1.2E-2</v>
      </c>
      <c r="G19" s="3">
        <v>161</v>
      </c>
    </row>
    <row r="20" spans="1:7" x14ac:dyDescent="0.25">
      <c r="A20" s="1">
        <v>35977</v>
      </c>
      <c r="B20">
        <v>43</v>
      </c>
      <c r="C20">
        <v>2</v>
      </c>
      <c r="D20">
        <v>425</v>
      </c>
      <c r="E20">
        <v>52.8</v>
      </c>
      <c r="F20" s="2">
        <v>-3.8800000000000001E-2</v>
      </c>
      <c r="G20" s="3">
        <v>166</v>
      </c>
    </row>
    <row r="21" spans="1:7" x14ac:dyDescent="0.25">
      <c r="A21" s="1">
        <v>36008</v>
      </c>
      <c r="B21">
        <v>16</v>
      </c>
      <c r="C21">
        <v>17</v>
      </c>
      <c r="D21">
        <v>517</v>
      </c>
      <c r="E21">
        <v>18.8</v>
      </c>
      <c r="F21" s="2">
        <v>-2.41E-2</v>
      </c>
      <c r="G21" s="3">
        <v>141</v>
      </c>
    </row>
    <row r="22" spans="1:7" x14ac:dyDescent="0.25">
      <c r="A22" s="1">
        <v>36039</v>
      </c>
      <c r="B22">
        <v>45</v>
      </c>
      <c r="C22">
        <v>23</v>
      </c>
      <c r="D22">
        <v>545</v>
      </c>
      <c r="E22">
        <v>45.8</v>
      </c>
      <c r="F22" s="2">
        <v>-8.8999999999999999E-3</v>
      </c>
      <c r="G22" s="3">
        <v>160</v>
      </c>
    </row>
    <row r="23" spans="1:7" x14ac:dyDescent="0.25">
      <c r="A23" s="1">
        <v>36069</v>
      </c>
      <c r="B23">
        <v>27</v>
      </c>
      <c r="C23">
        <v>0</v>
      </c>
      <c r="D23">
        <v>1026</v>
      </c>
      <c r="E23">
        <v>30.9</v>
      </c>
      <c r="F23" s="2">
        <v>5.6500000000000002E-2</v>
      </c>
      <c r="G23" s="3">
        <v>177</v>
      </c>
    </row>
    <row r="24" spans="1:7" x14ac:dyDescent="0.25">
      <c r="A24" s="1">
        <v>36100</v>
      </c>
      <c r="B24">
        <v>66</v>
      </c>
      <c r="C24">
        <v>16</v>
      </c>
      <c r="D24">
        <v>484</v>
      </c>
      <c r="E24">
        <v>68.599999999999994</v>
      </c>
      <c r="F24" s="2">
        <v>5.4000000000000003E-3</v>
      </c>
      <c r="G24" s="3">
        <v>190</v>
      </c>
    </row>
    <row r="25" spans="1:7" x14ac:dyDescent="0.25">
      <c r="A25" s="1">
        <v>36130</v>
      </c>
      <c r="B25">
        <v>23</v>
      </c>
      <c r="C25">
        <v>-5</v>
      </c>
      <c r="D25">
        <v>514</v>
      </c>
      <c r="E25">
        <v>26.6</v>
      </c>
      <c r="F25" s="2">
        <v>-1.6500000000000001E-2</v>
      </c>
      <c r="G25" s="3">
        <v>156</v>
      </c>
    </row>
    <row r="26" spans="1:7" x14ac:dyDescent="0.25">
      <c r="A26" s="1">
        <v>36161</v>
      </c>
      <c r="B26">
        <v>6</v>
      </c>
      <c r="C26">
        <v>7</v>
      </c>
      <c r="D26">
        <v>437</v>
      </c>
      <c r="E26">
        <v>17.8</v>
      </c>
      <c r="F26" s="2">
        <v>-2.8199999999999999E-2</v>
      </c>
      <c r="G26" s="3">
        <v>134</v>
      </c>
    </row>
    <row r="27" spans="1:7" x14ac:dyDescent="0.25">
      <c r="A27" s="1">
        <v>36192</v>
      </c>
      <c r="B27">
        <v>27</v>
      </c>
      <c r="C27">
        <v>-10</v>
      </c>
      <c r="D27">
        <v>509</v>
      </c>
      <c r="E27">
        <v>29.5</v>
      </c>
      <c r="F27" s="2">
        <v>-2.3900000000000001E-2</v>
      </c>
      <c r="G27" s="3">
        <v>146</v>
      </c>
    </row>
    <row r="28" spans="1:7" x14ac:dyDescent="0.25">
      <c r="A28" s="1">
        <v>36220</v>
      </c>
      <c r="B28">
        <v>36</v>
      </c>
      <c r="C28">
        <v>6</v>
      </c>
      <c r="D28">
        <v>569</v>
      </c>
      <c r="E28">
        <v>40.9</v>
      </c>
      <c r="F28" s="2">
        <v>4.6600000000000003E-2</v>
      </c>
      <c r="G28" s="3">
        <v>163</v>
      </c>
    </row>
    <row r="29" spans="1:7" x14ac:dyDescent="0.25">
      <c r="A29" s="1">
        <v>36251</v>
      </c>
      <c r="B29">
        <v>41</v>
      </c>
      <c r="C29">
        <v>-6</v>
      </c>
      <c r="D29">
        <v>391</v>
      </c>
      <c r="E29">
        <v>41.7</v>
      </c>
      <c r="F29" s="2">
        <v>2.8500000000000001E-2</v>
      </c>
      <c r="G29" s="3">
        <v>159</v>
      </c>
    </row>
    <row r="30" spans="1:7" x14ac:dyDescent="0.25">
      <c r="A30" s="1">
        <v>36281</v>
      </c>
      <c r="B30">
        <v>36</v>
      </c>
      <c r="C30">
        <v>-1</v>
      </c>
      <c r="D30">
        <v>498</v>
      </c>
      <c r="E30">
        <v>37</v>
      </c>
      <c r="F30" s="2">
        <v>2.5700000000000001E-2</v>
      </c>
      <c r="G30" s="3">
        <v>162</v>
      </c>
    </row>
    <row r="31" spans="1:7" x14ac:dyDescent="0.25">
      <c r="A31" s="1">
        <v>36312</v>
      </c>
      <c r="B31">
        <v>46</v>
      </c>
      <c r="C31">
        <v>-22</v>
      </c>
      <c r="D31">
        <v>502</v>
      </c>
      <c r="E31">
        <v>53.5</v>
      </c>
      <c r="F31" s="2">
        <v>4.1000000000000003E-3</v>
      </c>
      <c r="G31" s="3">
        <v>166</v>
      </c>
    </row>
    <row r="32" spans="1:7" x14ac:dyDescent="0.25">
      <c r="A32" s="1">
        <v>36342</v>
      </c>
      <c r="B32">
        <v>42</v>
      </c>
      <c r="C32">
        <v>2</v>
      </c>
      <c r="D32">
        <v>163</v>
      </c>
      <c r="E32">
        <v>51</v>
      </c>
      <c r="F32" s="2">
        <v>9.7000000000000003E-3</v>
      </c>
      <c r="G32" s="3">
        <v>137</v>
      </c>
    </row>
    <row r="33" spans="1:7" x14ac:dyDescent="0.25">
      <c r="A33" s="1">
        <v>36373</v>
      </c>
      <c r="B33">
        <v>45</v>
      </c>
      <c r="C33">
        <v>7</v>
      </c>
      <c r="D33">
        <v>536</v>
      </c>
      <c r="E33">
        <v>50.2</v>
      </c>
      <c r="F33" s="2">
        <v>3.8800000000000001E-2</v>
      </c>
      <c r="G33" s="3">
        <v>163</v>
      </c>
    </row>
    <row r="34" spans="1:7" x14ac:dyDescent="0.25">
      <c r="A34" s="1">
        <v>36404</v>
      </c>
      <c r="B34">
        <v>39</v>
      </c>
      <c r="C34">
        <v>-3</v>
      </c>
      <c r="D34">
        <v>522</v>
      </c>
      <c r="E34">
        <v>46.1</v>
      </c>
      <c r="F34" s="2">
        <v>9.1999999999999998E-3</v>
      </c>
      <c r="G34" s="3">
        <v>161</v>
      </c>
    </row>
    <row r="35" spans="1:7" x14ac:dyDescent="0.25">
      <c r="A35" s="1">
        <v>36434</v>
      </c>
      <c r="B35">
        <v>34</v>
      </c>
      <c r="C35">
        <v>6</v>
      </c>
      <c r="D35">
        <v>433</v>
      </c>
      <c r="E35">
        <v>40.700000000000003</v>
      </c>
      <c r="F35" s="2">
        <v>-2.3E-3</v>
      </c>
      <c r="G35" s="3">
        <v>158</v>
      </c>
    </row>
    <row r="36" spans="1:7" x14ac:dyDescent="0.25">
      <c r="A36" s="1">
        <v>36465</v>
      </c>
      <c r="B36">
        <v>45</v>
      </c>
      <c r="C36">
        <v>9</v>
      </c>
      <c r="D36">
        <v>587</v>
      </c>
      <c r="E36">
        <v>54.1</v>
      </c>
      <c r="F36" s="2">
        <v>-2.41E-2</v>
      </c>
      <c r="G36" s="3">
        <v>168</v>
      </c>
    </row>
    <row r="37" spans="1:7" x14ac:dyDescent="0.25">
      <c r="A37" s="1">
        <v>36495</v>
      </c>
      <c r="B37">
        <v>27</v>
      </c>
      <c r="C37">
        <v>2</v>
      </c>
      <c r="D37">
        <v>482</v>
      </c>
      <c r="E37">
        <v>26.6</v>
      </c>
      <c r="F37" s="2">
        <v>2.93E-2</v>
      </c>
      <c r="G37" s="3">
        <v>152</v>
      </c>
    </row>
    <row r="38" spans="1:7" x14ac:dyDescent="0.25">
      <c r="A38" s="1">
        <v>36526</v>
      </c>
      <c r="B38">
        <v>24</v>
      </c>
      <c r="C38">
        <v>-1</v>
      </c>
      <c r="D38">
        <v>533</v>
      </c>
      <c r="E38">
        <v>26.6</v>
      </c>
      <c r="F38" s="2">
        <v>1.0200000000000001E-2</v>
      </c>
      <c r="G38" s="3">
        <v>143</v>
      </c>
    </row>
    <row r="39" spans="1:7" x14ac:dyDescent="0.25">
      <c r="A39" s="1">
        <v>36557</v>
      </c>
      <c r="B39">
        <v>35</v>
      </c>
      <c r="C39">
        <v>17</v>
      </c>
      <c r="D39">
        <v>572</v>
      </c>
      <c r="E39">
        <v>36.1</v>
      </c>
      <c r="F39" s="2">
        <v>3.9100000000000003E-2</v>
      </c>
      <c r="G39" s="3">
        <v>154</v>
      </c>
    </row>
    <row r="40" spans="1:7" x14ac:dyDescent="0.25">
      <c r="A40" s="1">
        <v>36586</v>
      </c>
      <c r="B40">
        <v>35</v>
      </c>
      <c r="C40">
        <v>3</v>
      </c>
      <c r="D40">
        <v>564</v>
      </c>
      <c r="E40">
        <v>39.799999999999997</v>
      </c>
      <c r="F40" s="2">
        <v>4.8000000000000001E-2</v>
      </c>
      <c r="G40" s="3">
        <v>163</v>
      </c>
    </row>
    <row r="41" spans="1:7" x14ac:dyDescent="0.25">
      <c r="A41" s="1">
        <v>36617</v>
      </c>
      <c r="B41">
        <v>45</v>
      </c>
      <c r="C41">
        <v>28</v>
      </c>
      <c r="D41">
        <v>537</v>
      </c>
      <c r="E41">
        <v>45.8</v>
      </c>
      <c r="F41" s="2">
        <v>3.5999999999999997E-2</v>
      </c>
      <c r="G41" s="3">
        <v>171</v>
      </c>
    </row>
    <row r="42" spans="1:7" x14ac:dyDescent="0.25">
      <c r="A42" s="1">
        <v>36647</v>
      </c>
      <c r="B42">
        <v>33</v>
      </c>
      <c r="C42">
        <v>12</v>
      </c>
      <c r="D42">
        <v>512</v>
      </c>
      <c r="E42">
        <v>36.299999999999997</v>
      </c>
      <c r="F42" s="2">
        <v>-1.9599999999999999E-2</v>
      </c>
      <c r="G42" s="3">
        <v>151</v>
      </c>
    </row>
    <row r="43" spans="1:7" x14ac:dyDescent="0.25">
      <c r="A43" s="1">
        <v>36678</v>
      </c>
      <c r="B43">
        <v>41</v>
      </c>
      <c r="C43">
        <v>-8</v>
      </c>
      <c r="D43">
        <v>549</v>
      </c>
      <c r="E43">
        <v>45.2</v>
      </c>
      <c r="F43" s="2">
        <v>2.12E-2</v>
      </c>
      <c r="G43" s="3">
        <v>171</v>
      </c>
    </row>
    <row r="44" spans="1:7" x14ac:dyDescent="0.25">
      <c r="A44" s="1">
        <v>36708</v>
      </c>
      <c r="B44">
        <v>36</v>
      </c>
      <c r="C44">
        <v>-2</v>
      </c>
      <c r="D44">
        <v>443</v>
      </c>
      <c r="E44">
        <v>42.9</v>
      </c>
      <c r="F44" s="2">
        <v>2.47E-2</v>
      </c>
      <c r="G44" s="3">
        <v>156</v>
      </c>
    </row>
    <row r="45" spans="1:7" x14ac:dyDescent="0.25">
      <c r="A45" s="1">
        <v>36739</v>
      </c>
      <c r="B45">
        <v>35</v>
      </c>
      <c r="C45">
        <v>-14</v>
      </c>
      <c r="D45">
        <v>449</v>
      </c>
      <c r="E45">
        <v>41.3</v>
      </c>
      <c r="F45" s="2">
        <v>1.84E-2</v>
      </c>
      <c r="G45" s="3">
        <v>163</v>
      </c>
    </row>
    <row r="46" spans="1:7" x14ac:dyDescent="0.25">
      <c r="A46" s="1">
        <v>36770</v>
      </c>
      <c r="B46">
        <v>18</v>
      </c>
      <c r="C46">
        <v>5</v>
      </c>
      <c r="D46">
        <v>557</v>
      </c>
      <c r="E46">
        <v>20.100000000000001</v>
      </c>
      <c r="F46" s="2">
        <v>-7.4000000000000003E-3</v>
      </c>
      <c r="G46" s="3">
        <v>147</v>
      </c>
    </row>
    <row r="47" spans="1:7" x14ac:dyDescent="0.25">
      <c r="A47" s="1">
        <v>36800</v>
      </c>
      <c r="B47">
        <v>36</v>
      </c>
      <c r="C47">
        <v>4</v>
      </c>
      <c r="D47">
        <v>921</v>
      </c>
      <c r="E47">
        <v>38.1</v>
      </c>
      <c r="F47" s="2">
        <v>1.6299999999999999E-2</v>
      </c>
      <c r="G47" s="3">
        <v>194</v>
      </c>
    </row>
    <row r="48" spans="1:7" x14ac:dyDescent="0.25">
      <c r="A48" s="1">
        <v>36831</v>
      </c>
      <c r="B48">
        <v>28</v>
      </c>
      <c r="C48">
        <v>5</v>
      </c>
      <c r="D48">
        <v>480</v>
      </c>
      <c r="E48">
        <v>39.200000000000003</v>
      </c>
      <c r="F48" s="2">
        <v>-4.2200000000000001E-2</v>
      </c>
      <c r="G48" s="3">
        <v>151</v>
      </c>
    </row>
    <row r="49" spans="1:7" x14ac:dyDescent="0.25">
      <c r="A49" s="1">
        <v>36861</v>
      </c>
      <c r="B49">
        <v>35</v>
      </c>
      <c r="C49">
        <v>15</v>
      </c>
      <c r="D49">
        <v>547</v>
      </c>
      <c r="E49">
        <v>36.700000000000003</v>
      </c>
      <c r="F49" s="2">
        <v>1.9E-2</v>
      </c>
      <c r="G49" s="3">
        <v>160</v>
      </c>
    </row>
    <row r="50" spans="1:7" x14ac:dyDescent="0.25">
      <c r="A50" s="1">
        <v>36892</v>
      </c>
      <c r="B50">
        <v>31</v>
      </c>
      <c r="C50">
        <v>-5</v>
      </c>
      <c r="D50">
        <v>504</v>
      </c>
      <c r="E50">
        <v>32.6</v>
      </c>
      <c r="F50" s="2">
        <v>1.23E-2</v>
      </c>
      <c r="G50" s="3">
        <v>159</v>
      </c>
    </row>
    <row r="51" spans="1:7" x14ac:dyDescent="0.25">
      <c r="A51" s="1">
        <v>36923</v>
      </c>
      <c r="B51">
        <v>48</v>
      </c>
      <c r="C51">
        <v>7</v>
      </c>
      <c r="D51">
        <v>523</v>
      </c>
      <c r="E51">
        <v>48.8</v>
      </c>
      <c r="F51" s="2">
        <v>2.2000000000000001E-3</v>
      </c>
      <c r="G51" s="3">
        <v>173</v>
      </c>
    </row>
    <row r="52" spans="1:7" x14ac:dyDescent="0.25">
      <c r="A52" s="1">
        <v>36951</v>
      </c>
      <c r="B52">
        <v>44</v>
      </c>
      <c r="C52">
        <v>-10</v>
      </c>
      <c r="D52">
        <v>468</v>
      </c>
      <c r="E52">
        <v>52.4</v>
      </c>
      <c r="F52" s="2">
        <v>8.9999999999999998E-4</v>
      </c>
      <c r="G52" s="3">
        <v>175</v>
      </c>
    </row>
    <row r="53" spans="1:7" x14ac:dyDescent="0.25">
      <c r="A53" s="1">
        <v>36982</v>
      </c>
      <c r="B53">
        <v>44</v>
      </c>
      <c r="C53">
        <v>-5</v>
      </c>
      <c r="D53">
        <v>464</v>
      </c>
      <c r="E53">
        <v>49.7</v>
      </c>
      <c r="F53" s="2">
        <v>-3.44E-2</v>
      </c>
      <c r="G53" s="3">
        <v>175</v>
      </c>
    </row>
    <row r="54" spans="1:7" x14ac:dyDescent="0.25">
      <c r="A54" s="1">
        <v>37012</v>
      </c>
      <c r="B54">
        <v>35</v>
      </c>
      <c r="C54">
        <v>7</v>
      </c>
      <c r="D54">
        <v>458</v>
      </c>
      <c r="E54">
        <v>41.3</v>
      </c>
      <c r="F54" s="2">
        <v>-0.05</v>
      </c>
      <c r="G54" s="3">
        <v>174</v>
      </c>
    </row>
    <row r="55" spans="1:7" x14ac:dyDescent="0.25">
      <c r="A55" s="1">
        <v>37043</v>
      </c>
      <c r="B55">
        <v>49</v>
      </c>
      <c r="C55">
        <v>7</v>
      </c>
      <c r="D55">
        <v>476</v>
      </c>
      <c r="E55">
        <v>62.3</v>
      </c>
      <c r="F55" s="2">
        <v>-8.9899999999999994E-2</v>
      </c>
      <c r="G55" s="3">
        <v>188</v>
      </c>
    </row>
    <row r="56" spans="1:7" x14ac:dyDescent="0.25">
      <c r="A56" s="1">
        <v>37073</v>
      </c>
      <c r="B56">
        <v>46</v>
      </c>
      <c r="C56">
        <v>-12</v>
      </c>
      <c r="D56">
        <v>491</v>
      </c>
      <c r="E56">
        <v>53</v>
      </c>
      <c r="F56" s="2">
        <v>-3.9800000000000002E-2</v>
      </c>
      <c r="G56" s="3">
        <v>185</v>
      </c>
    </row>
    <row r="57" spans="1:7" x14ac:dyDescent="0.25">
      <c r="A57" s="1">
        <v>37104</v>
      </c>
      <c r="B57">
        <v>29</v>
      </c>
      <c r="C57">
        <v>11</v>
      </c>
      <c r="D57">
        <v>514</v>
      </c>
      <c r="E57">
        <v>35.9</v>
      </c>
      <c r="F57" s="2">
        <v>-2.6800000000000001E-2</v>
      </c>
      <c r="G57" s="3">
        <v>164</v>
      </c>
    </row>
    <row r="58" spans="1:7" x14ac:dyDescent="0.25">
      <c r="A58" s="1">
        <v>37135</v>
      </c>
      <c r="B58">
        <v>40</v>
      </c>
      <c r="C58">
        <v>4</v>
      </c>
      <c r="D58">
        <v>528</v>
      </c>
      <c r="E58">
        <v>48.7</v>
      </c>
      <c r="F58" s="2">
        <v>-1.7500000000000002E-2</v>
      </c>
      <c r="G58" s="3">
        <v>163</v>
      </c>
    </row>
    <row r="59" spans="1:7" x14ac:dyDescent="0.25">
      <c r="A59" s="1">
        <v>37165</v>
      </c>
      <c r="B59">
        <v>51</v>
      </c>
      <c r="C59">
        <v>16</v>
      </c>
      <c r="D59">
        <v>442</v>
      </c>
      <c r="E59">
        <v>57.7</v>
      </c>
      <c r="F59" s="2">
        <v>2.8299999999999999E-2</v>
      </c>
      <c r="G59" s="3">
        <v>176</v>
      </c>
    </row>
    <row r="60" spans="1:7" x14ac:dyDescent="0.25">
      <c r="A60" s="1">
        <v>37196</v>
      </c>
      <c r="B60">
        <v>40</v>
      </c>
      <c r="C60">
        <v>-5</v>
      </c>
      <c r="D60">
        <v>533</v>
      </c>
      <c r="E60">
        <v>42.8</v>
      </c>
      <c r="F60" s="2">
        <v>-1.83E-2</v>
      </c>
      <c r="G60" s="3">
        <v>172</v>
      </c>
    </row>
    <row r="61" spans="1:7" x14ac:dyDescent="0.25">
      <c r="A61" s="1">
        <v>37226</v>
      </c>
      <c r="B61">
        <v>38</v>
      </c>
      <c r="C61">
        <v>-1</v>
      </c>
      <c r="D61">
        <v>-85</v>
      </c>
      <c r="E61">
        <v>45.3</v>
      </c>
      <c r="F61" s="2">
        <v>-2.41E-2</v>
      </c>
      <c r="G61" s="3">
        <v>122</v>
      </c>
    </row>
    <row r="62" spans="1:7" x14ac:dyDescent="0.25">
      <c r="A62" s="1">
        <v>37257</v>
      </c>
      <c r="B62">
        <v>40</v>
      </c>
      <c r="C62">
        <v>3</v>
      </c>
      <c r="D62">
        <v>450</v>
      </c>
      <c r="E62">
        <v>38.5</v>
      </c>
      <c r="F62" s="2">
        <v>4.3099999999999999E-2</v>
      </c>
      <c r="G62" s="3">
        <v>168</v>
      </c>
    </row>
    <row r="63" spans="1:7" x14ac:dyDescent="0.25">
      <c r="A63" s="1">
        <v>37288</v>
      </c>
      <c r="B63">
        <v>51</v>
      </c>
      <c r="C63">
        <v>9</v>
      </c>
      <c r="D63">
        <v>597</v>
      </c>
      <c r="E63">
        <v>58.2</v>
      </c>
      <c r="F63" s="2">
        <v>-3.9899999999999998E-2</v>
      </c>
      <c r="G63" s="3">
        <v>171</v>
      </c>
    </row>
    <row r="64" spans="1:7" x14ac:dyDescent="0.25">
      <c r="A64" s="1">
        <v>37316</v>
      </c>
      <c r="B64">
        <v>38</v>
      </c>
      <c r="C64">
        <v>18</v>
      </c>
      <c r="D64">
        <v>546</v>
      </c>
      <c r="E64">
        <v>39.200000000000003</v>
      </c>
      <c r="F64" s="2">
        <v>3.6900000000000002E-2</v>
      </c>
      <c r="G64" s="3">
        <v>171</v>
      </c>
    </row>
    <row r="65" spans="1:7" x14ac:dyDescent="0.25">
      <c r="A65" s="1">
        <v>37347</v>
      </c>
      <c r="B65">
        <v>41</v>
      </c>
      <c r="C65">
        <v>-15</v>
      </c>
      <c r="D65">
        <v>437</v>
      </c>
      <c r="E65">
        <v>45.2</v>
      </c>
      <c r="F65" s="2">
        <v>-2.0899999999999998E-2</v>
      </c>
      <c r="G65" s="3">
        <v>172</v>
      </c>
    </row>
    <row r="66" spans="1:7" x14ac:dyDescent="0.25">
      <c r="A66" s="1">
        <v>37377</v>
      </c>
      <c r="B66">
        <v>23</v>
      </c>
      <c r="C66">
        <v>1</v>
      </c>
      <c r="D66">
        <v>398</v>
      </c>
      <c r="E66">
        <v>31.6</v>
      </c>
      <c r="F66" s="2">
        <v>-5.9799999999999999E-2</v>
      </c>
      <c r="G66" s="3">
        <v>150</v>
      </c>
    </row>
    <row r="67" spans="1:7" x14ac:dyDescent="0.25">
      <c r="A67" s="1">
        <v>37408</v>
      </c>
      <c r="B67">
        <v>36</v>
      </c>
      <c r="C67">
        <v>1</v>
      </c>
      <c r="D67">
        <v>399</v>
      </c>
      <c r="E67">
        <v>39.200000000000003</v>
      </c>
      <c r="F67" s="2">
        <v>-4.1200000000000001E-2</v>
      </c>
      <c r="G67" s="3">
        <v>172</v>
      </c>
    </row>
    <row r="68" spans="1:7" x14ac:dyDescent="0.25">
      <c r="A68" s="1">
        <v>37438</v>
      </c>
      <c r="B68">
        <v>18</v>
      </c>
      <c r="C68">
        <v>8</v>
      </c>
      <c r="D68">
        <v>545</v>
      </c>
      <c r="E68">
        <v>29.6</v>
      </c>
      <c r="F68" s="2">
        <v>-8.4199999999999997E-2</v>
      </c>
      <c r="G68" s="3">
        <v>144</v>
      </c>
    </row>
    <row r="69" spans="1:7" x14ac:dyDescent="0.25">
      <c r="A69" s="1">
        <v>37469</v>
      </c>
      <c r="B69">
        <v>33</v>
      </c>
      <c r="C69">
        <v>2</v>
      </c>
      <c r="D69">
        <v>485</v>
      </c>
      <c r="E69">
        <v>40</v>
      </c>
      <c r="F69" s="2">
        <v>7.1000000000000004E-3</v>
      </c>
      <c r="G69" s="3">
        <v>154</v>
      </c>
    </row>
    <row r="70" spans="1:7" x14ac:dyDescent="0.25">
      <c r="A70" s="1">
        <v>37500</v>
      </c>
      <c r="B70">
        <v>39</v>
      </c>
      <c r="C70">
        <v>19</v>
      </c>
      <c r="D70">
        <v>468</v>
      </c>
      <c r="E70">
        <v>37.9</v>
      </c>
      <c r="F70" s="2">
        <v>1.6299999999999999E-2</v>
      </c>
      <c r="G70" s="3">
        <v>160</v>
      </c>
    </row>
    <row r="71" spans="1:7" x14ac:dyDescent="0.25">
      <c r="A71" s="1">
        <v>37530</v>
      </c>
      <c r="B71">
        <v>31</v>
      </c>
      <c r="C71">
        <v>-11</v>
      </c>
      <c r="D71">
        <v>461</v>
      </c>
      <c r="E71">
        <v>37.799999999999997</v>
      </c>
      <c r="F71" s="2">
        <v>4.0000000000000001E-3</v>
      </c>
      <c r="G71" s="3">
        <v>159</v>
      </c>
    </row>
    <row r="72" spans="1:7" x14ac:dyDescent="0.25">
      <c r="A72" s="1">
        <v>37561</v>
      </c>
      <c r="B72">
        <v>36</v>
      </c>
      <c r="C72">
        <v>2</v>
      </c>
      <c r="D72">
        <v>523</v>
      </c>
      <c r="E72">
        <v>38.700000000000003</v>
      </c>
      <c r="F72" s="2">
        <v>-2.9899999999999999E-2</v>
      </c>
      <c r="G72" s="3">
        <v>156</v>
      </c>
    </row>
    <row r="73" spans="1:7" x14ac:dyDescent="0.25">
      <c r="A73" s="1">
        <v>37591</v>
      </c>
      <c r="B73">
        <v>14</v>
      </c>
      <c r="C73">
        <v>-2</v>
      </c>
      <c r="D73">
        <v>494</v>
      </c>
      <c r="E73">
        <v>20.100000000000001</v>
      </c>
      <c r="F73" s="2">
        <v>3.7400000000000003E-2</v>
      </c>
      <c r="G73" s="3">
        <v>141</v>
      </c>
    </row>
    <row r="74" spans="1:7" x14ac:dyDescent="0.25">
      <c r="A74" s="1">
        <v>37622</v>
      </c>
      <c r="B74">
        <v>32</v>
      </c>
      <c r="C74">
        <v>2</v>
      </c>
      <c r="D74">
        <v>479</v>
      </c>
      <c r="E74">
        <v>34.200000000000003</v>
      </c>
      <c r="F74" s="2">
        <v>7.1000000000000004E-3</v>
      </c>
      <c r="G74" s="3">
        <v>154</v>
      </c>
    </row>
    <row r="75" spans="1:7" x14ac:dyDescent="0.25">
      <c r="A75" s="1">
        <v>37653</v>
      </c>
      <c r="B75">
        <v>29</v>
      </c>
      <c r="C75">
        <v>12</v>
      </c>
      <c r="D75">
        <v>610</v>
      </c>
      <c r="E75">
        <v>35.9</v>
      </c>
      <c r="F75" s="2">
        <v>-7.4999999999999997E-3</v>
      </c>
      <c r="G75" s="3">
        <v>154</v>
      </c>
    </row>
    <row r="76" spans="1:7" x14ac:dyDescent="0.25">
      <c r="A76" s="1">
        <v>37681</v>
      </c>
      <c r="B76">
        <v>44</v>
      </c>
      <c r="C76">
        <v>-2</v>
      </c>
      <c r="D76">
        <v>532</v>
      </c>
      <c r="E76">
        <v>44.7</v>
      </c>
      <c r="F76" s="2">
        <v>1.7399999999999999E-2</v>
      </c>
      <c r="G76" s="3">
        <v>158</v>
      </c>
    </row>
    <row r="77" spans="1:7" x14ac:dyDescent="0.25">
      <c r="A77" s="1">
        <v>37712</v>
      </c>
      <c r="B77">
        <v>42</v>
      </c>
      <c r="C77">
        <v>0</v>
      </c>
      <c r="D77">
        <v>551</v>
      </c>
      <c r="E77">
        <v>40.9</v>
      </c>
      <c r="F77" s="2">
        <v>3.8300000000000001E-2</v>
      </c>
      <c r="G77" s="3">
        <v>156</v>
      </c>
    </row>
    <row r="78" spans="1:7" x14ac:dyDescent="0.25">
      <c r="A78" s="1">
        <v>37742</v>
      </c>
      <c r="B78">
        <v>31</v>
      </c>
      <c r="C78">
        <v>-15</v>
      </c>
      <c r="D78">
        <v>471</v>
      </c>
      <c r="E78">
        <v>35.799999999999997</v>
      </c>
      <c r="F78" s="2">
        <v>5.5199999999999999E-2</v>
      </c>
      <c r="G78" s="3">
        <v>151</v>
      </c>
    </row>
    <row r="79" spans="1:7" x14ac:dyDescent="0.25">
      <c r="A79" s="1">
        <v>37773</v>
      </c>
      <c r="B79">
        <v>22</v>
      </c>
      <c r="C79">
        <v>1</v>
      </c>
      <c r="D79">
        <v>488</v>
      </c>
      <c r="E79">
        <v>21.5</v>
      </c>
      <c r="F79" s="2">
        <v>2.24E-2</v>
      </c>
      <c r="G79" s="3">
        <v>139</v>
      </c>
    </row>
    <row r="80" spans="1:7" x14ac:dyDescent="0.25">
      <c r="A80" s="1">
        <v>37803</v>
      </c>
      <c r="B80">
        <v>29</v>
      </c>
      <c r="C80">
        <v>1</v>
      </c>
      <c r="D80">
        <v>219</v>
      </c>
      <c r="E80">
        <v>28.1</v>
      </c>
      <c r="F80" s="2">
        <v>2.1700000000000001E-2</v>
      </c>
      <c r="G80" s="3">
        <v>128</v>
      </c>
    </row>
    <row r="81" spans="1:7" x14ac:dyDescent="0.25">
      <c r="A81" s="1">
        <v>37834</v>
      </c>
      <c r="B81">
        <v>40</v>
      </c>
      <c r="C81">
        <v>-5</v>
      </c>
      <c r="D81">
        <v>581</v>
      </c>
      <c r="E81">
        <v>40.6</v>
      </c>
      <c r="F81" s="2">
        <v>4.3900000000000002E-2</v>
      </c>
      <c r="G81" s="3">
        <v>165</v>
      </c>
    </row>
    <row r="82" spans="1:7" x14ac:dyDescent="0.25">
      <c r="A82" s="1">
        <v>37865</v>
      </c>
      <c r="B82">
        <v>55</v>
      </c>
      <c r="C82">
        <v>5</v>
      </c>
      <c r="D82">
        <v>518</v>
      </c>
      <c r="E82">
        <v>60.1</v>
      </c>
      <c r="F82" s="2">
        <v>1.6199999999999999E-2</v>
      </c>
      <c r="G82" s="3">
        <v>177</v>
      </c>
    </row>
    <row r="83" spans="1:7" x14ac:dyDescent="0.25">
      <c r="A83" s="1">
        <v>37895</v>
      </c>
      <c r="B83">
        <v>41</v>
      </c>
      <c r="C83">
        <v>-3</v>
      </c>
      <c r="D83">
        <v>408</v>
      </c>
      <c r="E83">
        <v>46.7</v>
      </c>
      <c r="F83" s="2">
        <v>1.6999999999999999E-3</v>
      </c>
      <c r="G83" s="3">
        <v>174</v>
      </c>
    </row>
    <row r="84" spans="1:7" x14ac:dyDescent="0.25">
      <c r="A84" s="1">
        <v>37926</v>
      </c>
      <c r="B84">
        <v>52</v>
      </c>
      <c r="C84">
        <v>11</v>
      </c>
      <c r="D84">
        <v>475</v>
      </c>
      <c r="E84">
        <v>58.4</v>
      </c>
      <c r="F84" s="2">
        <v>-8.3599999999999994E-2</v>
      </c>
      <c r="G84" s="3">
        <v>180</v>
      </c>
    </row>
    <row r="85" spans="1:7" x14ac:dyDescent="0.25">
      <c r="A85" s="1">
        <v>37956</v>
      </c>
      <c r="B85">
        <v>45</v>
      </c>
      <c r="C85">
        <v>-3</v>
      </c>
      <c r="D85">
        <v>585</v>
      </c>
      <c r="E85">
        <v>50</v>
      </c>
      <c r="F85" s="2">
        <v>-3.0700000000000002E-2</v>
      </c>
      <c r="G85" s="3">
        <v>169</v>
      </c>
    </row>
    <row r="86" spans="1:7" x14ac:dyDescent="0.25">
      <c r="A86" s="1">
        <v>37987</v>
      </c>
      <c r="B86">
        <v>47</v>
      </c>
      <c r="C86">
        <v>-10</v>
      </c>
      <c r="D86">
        <v>459</v>
      </c>
      <c r="E86">
        <v>54.6</v>
      </c>
      <c r="F86" s="2">
        <v>3.3000000000000002E-2</v>
      </c>
      <c r="G86" s="3">
        <v>169</v>
      </c>
    </row>
    <row r="87" spans="1:7" x14ac:dyDescent="0.25">
      <c r="A87" s="1">
        <v>38018</v>
      </c>
      <c r="B87">
        <v>37</v>
      </c>
      <c r="C87">
        <v>0</v>
      </c>
      <c r="D87">
        <v>453</v>
      </c>
      <c r="E87">
        <v>41.1</v>
      </c>
      <c r="F87" s="2">
        <v>0</v>
      </c>
      <c r="G87" s="3">
        <v>163</v>
      </c>
    </row>
    <row r="88" spans="1:7" x14ac:dyDescent="0.25">
      <c r="A88" s="1">
        <v>38047</v>
      </c>
      <c r="B88">
        <v>22</v>
      </c>
      <c r="C88">
        <v>10</v>
      </c>
      <c r="D88">
        <v>535</v>
      </c>
      <c r="E88">
        <v>30.4</v>
      </c>
      <c r="F88" s="2">
        <v>-1.5900000000000001E-2</v>
      </c>
      <c r="G88" s="3">
        <v>153</v>
      </c>
    </row>
    <row r="89" spans="1:7" x14ac:dyDescent="0.25">
      <c r="A89" s="1">
        <v>38078</v>
      </c>
      <c r="B89">
        <v>47</v>
      </c>
      <c r="C89">
        <v>-15</v>
      </c>
      <c r="D89">
        <v>583</v>
      </c>
      <c r="E89">
        <v>54.5</v>
      </c>
      <c r="F89" s="2">
        <v>-1.46E-2</v>
      </c>
      <c r="G89" s="3">
        <v>174</v>
      </c>
    </row>
    <row r="90" spans="1:7" x14ac:dyDescent="0.25">
      <c r="A90" s="1">
        <v>38108</v>
      </c>
      <c r="B90">
        <v>33</v>
      </c>
      <c r="C90">
        <v>24</v>
      </c>
      <c r="D90">
        <v>515</v>
      </c>
      <c r="E90">
        <v>39.200000000000003</v>
      </c>
      <c r="F90" s="2">
        <v>3.1600000000000003E-2</v>
      </c>
      <c r="G90" s="3">
        <v>160</v>
      </c>
    </row>
    <row r="91" spans="1:7" x14ac:dyDescent="0.25">
      <c r="A91" s="1">
        <v>38139</v>
      </c>
      <c r="B91">
        <v>38</v>
      </c>
      <c r="C91">
        <v>7</v>
      </c>
      <c r="D91">
        <v>504</v>
      </c>
      <c r="E91">
        <v>41.9</v>
      </c>
      <c r="F91" s="2">
        <v>-1.6999999999999999E-3</v>
      </c>
      <c r="G91" s="3">
        <v>162</v>
      </c>
    </row>
    <row r="92" spans="1:7" x14ac:dyDescent="0.25">
      <c r="A92" s="1">
        <v>38169</v>
      </c>
      <c r="B92">
        <v>28</v>
      </c>
      <c r="C92">
        <v>15</v>
      </c>
      <c r="D92">
        <v>480</v>
      </c>
      <c r="E92">
        <v>32.4</v>
      </c>
      <c r="F92" s="2">
        <v>7.4999999999999997E-3</v>
      </c>
      <c r="G92" s="3">
        <v>162</v>
      </c>
    </row>
    <row r="93" spans="1:7" x14ac:dyDescent="0.25">
      <c r="A93" s="1">
        <v>38200</v>
      </c>
      <c r="B93">
        <v>42</v>
      </c>
      <c r="C93">
        <v>7</v>
      </c>
      <c r="D93">
        <v>592</v>
      </c>
      <c r="E93">
        <v>51.6</v>
      </c>
      <c r="F93" s="2">
        <v>-5.3800000000000001E-2</v>
      </c>
      <c r="G93" s="3">
        <v>163</v>
      </c>
    </row>
    <row r="94" spans="1:7" x14ac:dyDescent="0.25">
      <c r="A94" s="1">
        <v>38231</v>
      </c>
      <c r="B94">
        <v>16</v>
      </c>
      <c r="C94">
        <v>-2</v>
      </c>
      <c r="D94">
        <v>450</v>
      </c>
      <c r="E94">
        <v>13</v>
      </c>
      <c r="F94" s="2">
        <v>5.74E-2</v>
      </c>
      <c r="G94" s="3">
        <v>148</v>
      </c>
    </row>
    <row r="95" spans="1:7" x14ac:dyDescent="0.25">
      <c r="A95" s="1">
        <v>38261</v>
      </c>
      <c r="B95">
        <v>44</v>
      </c>
      <c r="C95">
        <v>-5</v>
      </c>
      <c r="D95">
        <v>496</v>
      </c>
      <c r="E95">
        <v>49.8</v>
      </c>
      <c r="F95" s="2">
        <v>-7.1000000000000004E-3</v>
      </c>
      <c r="G95" s="3">
        <v>166</v>
      </c>
    </row>
    <row r="96" spans="1:7" x14ac:dyDescent="0.25">
      <c r="A96" s="1">
        <v>38292</v>
      </c>
      <c r="B96">
        <v>35</v>
      </c>
      <c r="C96">
        <v>10</v>
      </c>
      <c r="D96">
        <v>432</v>
      </c>
      <c r="E96">
        <v>40.4</v>
      </c>
      <c r="F96" s="2">
        <v>3.1699999999999999E-2</v>
      </c>
      <c r="G96" s="3">
        <v>167</v>
      </c>
    </row>
    <row r="97" spans="1:7" x14ac:dyDescent="0.25">
      <c r="A97" s="1">
        <v>38322</v>
      </c>
      <c r="B97">
        <v>41</v>
      </c>
      <c r="C97">
        <v>5</v>
      </c>
      <c r="D97">
        <v>500</v>
      </c>
      <c r="E97">
        <v>45.9</v>
      </c>
      <c r="F97" s="2">
        <v>-6.3E-2</v>
      </c>
      <c r="G97" s="3">
        <v>178</v>
      </c>
    </row>
    <row r="98" spans="1:7" x14ac:dyDescent="0.25">
      <c r="A98" s="1">
        <v>38353</v>
      </c>
      <c r="B98">
        <v>16</v>
      </c>
      <c r="C98">
        <v>7</v>
      </c>
      <c r="D98">
        <v>498</v>
      </c>
      <c r="E98">
        <v>29.1</v>
      </c>
      <c r="F98" s="2">
        <v>-8.1799999999999998E-2</v>
      </c>
      <c r="G98" s="3">
        <v>151</v>
      </c>
    </row>
    <row r="99" spans="1:7" x14ac:dyDescent="0.25">
      <c r="A99" s="1">
        <v>38384</v>
      </c>
      <c r="B99">
        <v>50</v>
      </c>
      <c r="C99">
        <v>15</v>
      </c>
      <c r="D99">
        <v>409</v>
      </c>
      <c r="E99">
        <v>56</v>
      </c>
      <c r="F99" s="2">
        <v>-5.3100000000000001E-2</v>
      </c>
      <c r="G99" s="3">
        <v>173</v>
      </c>
    </row>
    <row r="100" spans="1:7" x14ac:dyDescent="0.25">
      <c r="A100" s="1">
        <v>38412</v>
      </c>
      <c r="B100">
        <v>49</v>
      </c>
      <c r="C100">
        <v>16</v>
      </c>
      <c r="D100">
        <v>536</v>
      </c>
      <c r="E100">
        <v>50.2</v>
      </c>
      <c r="F100" s="2">
        <v>-1.2500000000000001E-2</v>
      </c>
      <c r="G100" s="3">
        <v>171</v>
      </c>
    </row>
    <row r="101" spans="1:7" x14ac:dyDescent="0.25">
      <c r="A101" s="1">
        <v>38443</v>
      </c>
      <c r="B101">
        <v>30</v>
      </c>
      <c r="C101">
        <v>0</v>
      </c>
      <c r="D101">
        <v>550</v>
      </c>
      <c r="E101">
        <v>37.200000000000003</v>
      </c>
      <c r="F101" s="2">
        <v>3.0099999999999998E-2</v>
      </c>
      <c r="G101" s="3">
        <v>156</v>
      </c>
    </row>
    <row r="102" spans="1:7" x14ac:dyDescent="0.25">
      <c r="A102" s="1">
        <v>38473</v>
      </c>
      <c r="B102">
        <v>35</v>
      </c>
      <c r="C102">
        <v>-12</v>
      </c>
      <c r="D102">
        <v>519</v>
      </c>
      <c r="E102">
        <v>39.5</v>
      </c>
      <c r="F102" s="2">
        <v>1.72E-2</v>
      </c>
      <c r="G102" s="3">
        <v>164</v>
      </c>
    </row>
    <row r="103" spans="1:7" x14ac:dyDescent="0.25">
      <c r="A103" s="1">
        <v>38504</v>
      </c>
      <c r="B103">
        <v>54</v>
      </c>
      <c r="C103">
        <v>-7</v>
      </c>
      <c r="D103">
        <v>449</v>
      </c>
      <c r="E103">
        <v>64.2</v>
      </c>
      <c r="F103" s="2">
        <v>-1.14E-2</v>
      </c>
      <c r="G103" s="3">
        <v>186</v>
      </c>
    </row>
    <row r="104" spans="1:7" x14ac:dyDescent="0.25">
      <c r="A104" s="1">
        <v>38534</v>
      </c>
      <c r="B104">
        <v>39</v>
      </c>
      <c r="C104">
        <v>-4</v>
      </c>
      <c r="D104">
        <v>492</v>
      </c>
      <c r="E104">
        <v>44.9</v>
      </c>
      <c r="F104" s="2">
        <v>-6.2E-2</v>
      </c>
      <c r="G104" s="3">
        <v>164</v>
      </c>
    </row>
    <row r="105" spans="1:7" x14ac:dyDescent="0.25">
      <c r="A105" s="1">
        <v>38565</v>
      </c>
      <c r="B105">
        <v>31</v>
      </c>
      <c r="C105">
        <v>-1</v>
      </c>
      <c r="D105">
        <v>533</v>
      </c>
      <c r="E105">
        <v>34.799999999999997</v>
      </c>
      <c r="F105" s="2">
        <v>-4.4999999999999997E-3</v>
      </c>
      <c r="G105" s="3">
        <v>168</v>
      </c>
    </row>
    <row r="106" spans="1:7" x14ac:dyDescent="0.25">
      <c r="A106" s="1">
        <v>38596</v>
      </c>
      <c r="B106">
        <v>52</v>
      </c>
      <c r="C106">
        <v>2</v>
      </c>
      <c r="D106">
        <v>513</v>
      </c>
      <c r="E106">
        <v>56.4</v>
      </c>
      <c r="F106" s="2">
        <v>-3.1399999999999997E-2</v>
      </c>
      <c r="G106" s="3">
        <v>179</v>
      </c>
    </row>
    <row r="107" spans="1:7" x14ac:dyDescent="0.25">
      <c r="A107" s="1">
        <v>38626</v>
      </c>
      <c r="B107">
        <v>58</v>
      </c>
      <c r="C107">
        <v>-1</v>
      </c>
      <c r="D107">
        <v>406</v>
      </c>
      <c r="E107">
        <v>64.400000000000006</v>
      </c>
      <c r="F107" s="2">
        <v>-8.3999999999999995E-3</v>
      </c>
      <c r="G107" s="3">
        <v>186</v>
      </c>
    </row>
    <row r="108" spans="1:7" x14ac:dyDescent="0.25">
      <c r="A108" s="1">
        <v>38657</v>
      </c>
      <c r="B108">
        <v>33</v>
      </c>
      <c r="C108">
        <v>3</v>
      </c>
      <c r="D108">
        <v>556</v>
      </c>
      <c r="E108">
        <v>42.1</v>
      </c>
      <c r="F108" s="2">
        <v>-1.9900000000000001E-2</v>
      </c>
      <c r="G108" s="3">
        <v>168</v>
      </c>
    </row>
    <row r="109" spans="1:7" x14ac:dyDescent="0.25">
      <c r="A109" s="1">
        <v>38687</v>
      </c>
      <c r="B109">
        <v>35</v>
      </c>
      <c r="C109">
        <v>-21</v>
      </c>
      <c r="D109">
        <v>474</v>
      </c>
      <c r="E109">
        <v>38.700000000000003</v>
      </c>
      <c r="F109" s="2">
        <v>-3.2000000000000002E-3</v>
      </c>
      <c r="G109" s="3">
        <v>170</v>
      </c>
    </row>
    <row r="110" spans="1:7" x14ac:dyDescent="0.25">
      <c r="A110" s="1">
        <v>38718</v>
      </c>
      <c r="B110">
        <v>39</v>
      </c>
      <c r="C110">
        <v>-6</v>
      </c>
      <c r="D110">
        <v>899</v>
      </c>
      <c r="E110">
        <v>42.7</v>
      </c>
      <c r="F110" s="2">
        <v>-5.1799999999999999E-2</v>
      </c>
      <c r="G110" s="3">
        <v>203</v>
      </c>
    </row>
    <row r="111" spans="1:7" x14ac:dyDescent="0.25">
      <c r="A111" s="1">
        <v>38749</v>
      </c>
      <c r="B111">
        <v>33</v>
      </c>
      <c r="C111">
        <v>3</v>
      </c>
      <c r="D111">
        <v>478</v>
      </c>
      <c r="E111">
        <v>43.4</v>
      </c>
      <c r="F111" s="2">
        <v>-9.9599999999999994E-2</v>
      </c>
      <c r="G111" s="3">
        <v>170</v>
      </c>
    </row>
    <row r="112" spans="1:7" x14ac:dyDescent="0.25">
      <c r="A112" s="1">
        <v>38777</v>
      </c>
      <c r="B112">
        <v>38</v>
      </c>
      <c r="C112">
        <v>-5</v>
      </c>
      <c r="D112">
        <v>494</v>
      </c>
      <c r="E112">
        <v>50.8</v>
      </c>
      <c r="F112" s="2">
        <v>-4.36E-2</v>
      </c>
      <c r="G112" s="3">
        <v>164</v>
      </c>
    </row>
    <row r="113" spans="1:7" x14ac:dyDescent="0.25">
      <c r="A113" s="1">
        <v>38808</v>
      </c>
      <c r="B113">
        <v>37</v>
      </c>
      <c r="C113">
        <v>12</v>
      </c>
      <c r="D113">
        <v>530</v>
      </c>
      <c r="E113">
        <v>39.5</v>
      </c>
      <c r="F113" s="2">
        <v>2.1000000000000001E-2</v>
      </c>
      <c r="G113" s="3">
        <v>170</v>
      </c>
    </row>
    <row r="114" spans="1:7" x14ac:dyDescent="0.25">
      <c r="A114" s="1">
        <v>38838</v>
      </c>
      <c r="B114">
        <v>21</v>
      </c>
      <c r="C114">
        <v>6</v>
      </c>
      <c r="D114">
        <v>556</v>
      </c>
      <c r="E114">
        <v>26.5</v>
      </c>
      <c r="F114" s="2">
        <v>-1.9800000000000002E-2</v>
      </c>
      <c r="G114" s="3">
        <v>150</v>
      </c>
    </row>
    <row r="115" spans="1:7" x14ac:dyDescent="0.25">
      <c r="A115" s="1">
        <v>38869</v>
      </c>
      <c r="B115">
        <v>29</v>
      </c>
      <c r="C115">
        <v>-5</v>
      </c>
      <c r="D115">
        <v>487</v>
      </c>
      <c r="E115">
        <v>36.700000000000003</v>
      </c>
      <c r="F115" s="2">
        <v>6.1000000000000004E-3</v>
      </c>
      <c r="G115" s="3">
        <v>150</v>
      </c>
    </row>
    <row r="116" spans="1:7" x14ac:dyDescent="0.25">
      <c r="A116" s="1">
        <v>38899</v>
      </c>
      <c r="B116">
        <v>26</v>
      </c>
      <c r="C116">
        <v>9</v>
      </c>
      <c r="D116">
        <v>536</v>
      </c>
      <c r="E116">
        <v>26.8</v>
      </c>
      <c r="F116" s="2">
        <v>8.5000000000000006E-3</v>
      </c>
      <c r="G116" s="3">
        <v>145</v>
      </c>
    </row>
    <row r="117" spans="1:7" x14ac:dyDescent="0.25">
      <c r="A117" s="1">
        <v>38930</v>
      </c>
      <c r="B117">
        <v>25</v>
      </c>
      <c r="C117">
        <v>0</v>
      </c>
      <c r="D117">
        <v>551</v>
      </c>
      <c r="E117">
        <v>26.1</v>
      </c>
      <c r="F117" s="2">
        <v>3.1699999999999999E-2</v>
      </c>
      <c r="G117" s="3">
        <v>151</v>
      </c>
    </row>
    <row r="118" spans="1:7" x14ac:dyDescent="0.25">
      <c r="A118" s="1">
        <v>38961</v>
      </c>
      <c r="B118">
        <v>24</v>
      </c>
      <c r="C118">
        <v>-9</v>
      </c>
      <c r="D118">
        <v>505</v>
      </c>
      <c r="E118">
        <v>25.1</v>
      </c>
      <c r="F118" s="2">
        <v>1.21E-2</v>
      </c>
      <c r="G118" s="3">
        <v>152</v>
      </c>
    </row>
    <row r="119" spans="1:7" x14ac:dyDescent="0.25">
      <c r="A119" s="1">
        <v>38991</v>
      </c>
      <c r="B119">
        <v>45</v>
      </c>
      <c r="C119">
        <v>18</v>
      </c>
      <c r="D119">
        <v>517</v>
      </c>
      <c r="E119">
        <v>53.8</v>
      </c>
      <c r="F119" s="2">
        <v>-8.2000000000000007E-3</v>
      </c>
      <c r="G119" s="3">
        <v>161</v>
      </c>
    </row>
    <row r="120" spans="1:7" x14ac:dyDescent="0.25">
      <c r="A120" s="1">
        <v>39022</v>
      </c>
      <c r="B120">
        <v>49</v>
      </c>
      <c r="C120">
        <v>-5</v>
      </c>
      <c r="D120">
        <v>545</v>
      </c>
      <c r="E120">
        <v>49.1</v>
      </c>
      <c r="F120" s="2">
        <v>5.91E-2</v>
      </c>
      <c r="G120" s="3">
        <v>171</v>
      </c>
    </row>
    <row r="121" spans="1:7" x14ac:dyDescent="0.25">
      <c r="A121" s="1">
        <v>39052</v>
      </c>
      <c r="B121">
        <v>31</v>
      </c>
      <c r="C121">
        <v>-1</v>
      </c>
      <c r="D121">
        <v>589</v>
      </c>
      <c r="E121">
        <v>30.9</v>
      </c>
      <c r="F121" s="2">
        <v>3.8100000000000002E-2</v>
      </c>
      <c r="G121" s="3">
        <v>160</v>
      </c>
    </row>
    <row r="122" spans="1:7" x14ac:dyDescent="0.25">
      <c r="A122" s="1">
        <v>39083</v>
      </c>
      <c r="B122">
        <v>43</v>
      </c>
      <c r="C122">
        <v>9</v>
      </c>
      <c r="D122">
        <v>527</v>
      </c>
      <c r="E122">
        <v>52.3</v>
      </c>
      <c r="F122" s="2">
        <v>8.8999999999999999E-3</v>
      </c>
      <c r="G122" s="3">
        <v>173</v>
      </c>
    </row>
    <row r="123" spans="1:7" x14ac:dyDescent="0.25">
      <c r="A123" s="1">
        <v>39114</v>
      </c>
      <c r="B123">
        <v>46</v>
      </c>
      <c r="C123">
        <v>-11</v>
      </c>
      <c r="D123">
        <v>523</v>
      </c>
      <c r="E123">
        <v>49.9</v>
      </c>
      <c r="F123" s="2">
        <v>-1.49E-2</v>
      </c>
      <c r="G123" s="3">
        <v>166</v>
      </c>
    </row>
    <row r="124" spans="1:7" x14ac:dyDescent="0.25">
      <c r="A124" s="1">
        <v>39142</v>
      </c>
      <c r="B124">
        <v>52</v>
      </c>
      <c r="C124">
        <v>6</v>
      </c>
      <c r="D124">
        <v>493</v>
      </c>
      <c r="E124">
        <v>56.2</v>
      </c>
      <c r="F124" s="2">
        <v>4.1099999999999998E-2</v>
      </c>
      <c r="G124" s="3">
        <v>179</v>
      </c>
    </row>
    <row r="125" spans="1:7" x14ac:dyDescent="0.25">
      <c r="A125" s="1">
        <v>39173</v>
      </c>
      <c r="B125">
        <v>40</v>
      </c>
      <c r="C125">
        <v>18</v>
      </c>
      <c r="D125">
        <v>482</v>
      </c>
      <c r="E125">
        <v>45.7</v>
      </c>
      <c r="F125" s="2">
        <v>1.2999999999999999E-3</v>
      </c>
      <c r="G125" s="3">
        <v>168</v>
      </c>
    </row>
    <row r="126" spans="1:7" x14ac:dyDescent="0.25">
      <c r="A126" s="1">
        <v>39203</v>
      </c>
      <c r="B126">
        <v>21</v>
      </c>
      <c r="C126">
        <v>-14</v>
      </c>
      <c r="D126">
        <v>552</v>
      </c>
      <c r="E126">
        <v>28.8</v>
      </c>
      <c r="F126" s="2">
        <v>-2.0000000000000001E-4</v>
      </c>
      <c r="G126" s="3">
        <v>158</v>
      </c>
    </row>
    <row r="127" spans="1:7" x14ac:dyDescent="0.25">
      <c r="A127" s="1">
        <v>39234</v>
      </c>
      <c r="B127">
        <v>35</v>
      </c>
      <c r="C127">
        <v>4</v>
      </c>
      <c r="D127">
        <v>114</v>
      </c>
      <c r="E127">
        <v>43.3</v>
      </c>
      <c r="F127" s="2">
        <v>-2.8500000000000001E-2</v>
      </c>
      <c r="G127" s="3">
        <v>130</v>
      </c>
    </row>
    <row r="128" spans="1:7" x14ac:dyDescent="0.25">
      <c r="A128" s="1">
        <v>39264</v>
      </c>
      <c r="B128">
        <v>26</v>
      </c>
      <c r="C128">
        <v>8</v>
      </c>
      <c r="D128">
        <v>507</v>
      </c>
      <c r="E128">
        <v>33</v>
      </c>
      <c r="F128" s="2">
        <v>2.64E-2</v>
      </c>
      <c r="G128" s="3">
        <v>142</v>
      </c>
    </row>
    <row r="129" spans="1:7" x14ac:dyDescent="0.25">
      <c r="A129" s="1">
        <v>39295</v>
      </c>
      <c r="B129">
        <v>43</v>
      </c>
      <c r="C129">
        <v>7</v>
      </c>
      <c r="D129">
        <v>561</v>
      </c>
      <c r="E129">
        <v>50.8</v>
      </c>
      <c r="F129" s="2">
        <v>2.5499999999999998E-2</v>
      </c>
      <c r="G129" s="3">
        <v>157</v>
      </c>
    </row>
    <row r="130" spans="1:7" x14ac:dyDescent="0.25">
      <c r="A130" s="1">
        <v>39326</v>
      </c>
      <c r="B130">
        <v>35</v>
      </c>
      <c r="C130">
        <v>20</v>
      </c>
      <c r="D130">
        <v>469</v>
      </c>
      <c r="E130">
        <v>34.4</v>
      </c>
      <c r="F130" s="2">
        <v>5.0299999999999997E-2</v>
      </c>
      <c r="G130" s="3">
        <v>157</v>
      </c>
    </row>
    <row r="131" spans="1:7" x14ac:dyDescent="0.25">
      <c r="A131" s="1">
        <v>39356</v>
      </c>
      <c r="B131">
        <v>23</v>
      </c>
      <c r="C131">
        <v>4</v>
      </c>
      <c r="D131">
        <v>575</v>
      </c>
      <c r="E131">
        <v>28.8</v>
      </c>
      <c r="F131" s="2">
        <v>-2.4400000000000002E-2</v>
      </c>
      <c r="G131" s="3">
        <v>150</v>
      </c>
    </row>
    <row r="132" spans="1:7" x14ac:dyDescent="0.25">
      <c r="A132" s="1">
        <v>39387</v>
      </c>
      <c r="B132">
        <v>40</v>
      </c>
      <c r="C132">
        <v>11</v>
      </c>
      <c r="D132">
        <v>476</v>
      </c>
      <c r="E132">
        <v>45.6</v>
      </c>
      <c r="F132" s="2">
        <v>-1.4E-2</v>
      </c>
      <c r="G132" s="3">
        <v>162</v>
      </c>
    </row>
    <row r="133" spans="1:7" x14ac:dyDescent="0.25">
      <c r="A133" s="1">
        <v>39417</v>
      </c>
      <c r="B133">
        <v>36</v>
      </c>
      <c r="C133">
        <v>-8</v>
      </c>
      <c r="D133">
        <v>458</v>
      </c>
      <c r="E133">
        <v>44.9</v>
      </c>
      <c r="F133" s="2">
        <v>8.3999999999999995E-3</v>
      </c>
      <c r="G133" s="3">
        <v>155</v>
      </c>
    </row>
    <row r="134" spans="1:7" x14ac:dyDescent="0.25">
      <c r="A134" s="1">
        <v>39448</v>
      </c>
      <c r="B134">
        <v>48</v>
      </c>
      <c r="C134">
        <v>17</v>
      </c>
      <c r="D134">
        <v>553</v>
      </c>
      <c r="E134">
        <v>55.2</v>
      </c>
      <c r="F134" s="2">
        <v>2.9399999999999999E-2</v>
      </c>
      <c r="G134" s="3">
        <v>168</v>
      </c>
    </row>
    <row r="135" spans="1:7" x14ac:dyDescent="0.25">
      <c r="A135" s="1">
        <v>39479</v>
      </c>
      <c r="B135">
        <v>45</v>
      </c>
      <c r="C135">
        <v>-5</v>
      </c>
      <c r="D135">
        <v>513</v>
      </c>
      <c r="E135">
        <v>45.2</v>
      </c>
      <c r="F135" s="2">
        <v>1.1299999999999999E-2</v>
      </c>
      <c r="G135" s="3">
        <v>160</v>
      </c>
    </row>
    <row r="136" spans="1:7" x14ac:dyDescent="0.25">
      <c r="A136" s="1">
        <v>39508</v>
      </c>
      <c r="B136">
        <v>35</v>
      </c>
      <c r="C136">
        <v>10</v>
      </c>
      <c r="D136">
        <v>517</v>
      </c>
      <c r="E136">
        <v>34.4</v>
      </c>
      <c r="F136" s="2">
        <v>2.5100000000000001E-2</v>
      </c>
      <c r="G136" s="3">
        <v>161</v>
      </c>
    </row>
    <row r="137" spans="1:7" x14ac:dyDescent="0.25">
      <c r="A137" s="1">
        <v>39539</v>
      </c>
      <c r="B137">
        <v>41</v>
      </c>
      <c r="C137">
        <v>-7</v>
      </c>
      <c r="D137">
        <v>478</v>
      </c>
      <c r="E137">
        <v>43.7</v>
      </c>
      <c r="F137" s="2">
        <v>1.1599999999999999E-2</v>
      </c>
      <c r="G137" s="3">
        <v>170</v>
      </c>
    </row>
    <row r="138" spans="1:7" x14ac:dyDescent="0.25">
      <c r="A138" s="1">
        <v>39569</v>
      </c>
      <c r="B138">
        <v>21</v>
      </c>
      <c r="C138">
        <v>-19</v>
      </c>
      <c r="D138">
        <v>593</v>
      </c>
      <c r="E138">
        <v>30.9</v>
      </c>
      <c r="F138" s="2">
        <v>-1.6199999999999999E-2</v>
      </c>
      <c r="G138" s="3">
        <v>147</v>
      </c>
    </row>
    <row r="139" spans="1:7" x14ac:dyDescent="0.25">
      <c r="A139" s="1">
        <v>39600</v>
      </c>
      <c r="B139">
        <v>43</v>
      </c>
      <c r="C139">
        <v>-7</v>
      </c>
      <c r="D139">
        <v>509</v>
      </c>
      <c r="E139">
        <v>46.3</v>
      </c>
      <c r="F139" s="2">
        <v>4.2200000000000001E-2</v>
      </c>
      <c r="G139" s="3">
        <v>168</v>
      </c>
    </row>
    <row r="140" spans="1:7" x14ac:dyDescent="0.25">
      <c r="A140" s="1">
        <v>39630</v>
      </c>
      <c r="B140">
        <v>27</v>
      </c>
      <c r="C140">
        <v>-2</v>
      </c>
      <c r="D140">
        <v>443</v>
      </c>
      <c r="E140">
        <v>28.3</v>
      </c>
      <c r="F140" s="2">
        <v>2.07E-2</v>
      </c>
      <c r="G140" s="3">
        <v>165</v>
      </c>
    </row>
    <row r="141" spans="1:7" x14ac:dyDescent="0.25">
      <c r="A141" s="1">
        <v>39661</v>
      </c>
      <c r="B141">
        <v>32</v>
      </c>
      <c r="C141">
        <v>-13</v>
      </c>
      <c r="D141">
        <v>495</v>
      </c>
      <c r="E141">
        <v>42.4</v>
      </c>
      <c r="F141" s="2">
        <v>-6.6299999999999998E-2</v>
      </c>
      <c r="G141" s="3">
        <v>168</v>
      </c>
    </row>
    <row r="142" spans="1:7" x14ac:dyDescent="0.25">
      <c r="A142" s="1">
        <v>39692</v>
      </c>
      <c r="B142">
        <v>37</v>
      </c>
      <c r="C142">
        <v>-2</v>
      </c>
      <c r="D142">
        <v>472</v>
      </c>
      <c r="E142">
        <v>40.5</v>
      </c>
      <c r="F142" s="2">
        <v>-4.6800000000000001E-2</v>
      </c>
      <c r="G142" s="3">
        <v>157</v>
      </c>
    </row>
    <row r="143" spans="1:7" x14ac:dyDescent="0.25">
      <c r="A143" s="1">
        <v>39722</v>
      </c>
      <c r="B143">
        <v>26</v>
      </c>
      <c r="C143">
        <v>8</v>
      </c>
      <c r="D143">
        <v>532</v>
      </c>
      <c r="E143">
        <v>29.7</v>
      </c>
      <c r="F143" s="2">
        <v>5.1999999999999998E-3</v>
      </c>
      <c r="G143" s="3">
        <v>142</v>
      </c>
    </row>
    <row r="144" spans="1:7" x14ac:dyDescent="0.25">
      <c r="A144" s="1">
        <v>39753</v>
      </c>
      <c r="B144">
        <v>37</v>
      </c>
      <c r="C144">
        <v>-3</v>
      </c>
      <c r="D144">
        <v>495</v>
      </c>
      <c r="E144">
        <v>42.2</v>
      </c>
      <c r="F144" s="2">
        <v>4.7899999999999998E-2</v>
      </c>
      <c r="G144" s="3">
        <v>157</v>
      </c>
    </row>
    <row r="145" spans="1:7" x14ac:dyDescent="0.25">
      <c r="A145" s="1">
        <v>39783</v>
      </c>
      <c r="B145">
        <v>44</v>
      </c>
      <c r="C145">
        <v>-2</v>
      </c>
      <c r="D145">
        <v>543</v>
      </c>
      <c r="E145">
        <v>46.9</v>
      </c>
      <c r="F145" s="2">
        <v>3.9300000000000002E-2</v>
      </c>
      <c r="G145" s="3">
        <v>170</v>
      </c>
    </row>
    <row r="146" spans="1:7" x14ac:dyDescent="0.25">
      <c r="A146" s="1">
        <v>39814</v>
      </c>
      <c r="B146">
        <v>37</v>
      </c>
      <c r="C146">
        <v>12</v>
      </c>
      <c r="D146">
        <v>537</v>
      </c>
      <c r="E146">
        <v>45.2</v>
      </c>
      <c r="F146" s="2">
        <v>-1.6000000000000001E-3</v>
      </c>
      <c r="G146" s="3">
        <v>163</v>
      </c>
    </row>
    <row r="147" spans="1:7" x14ac:dyDescent="0.25">
      <c r="A147" s="1">
        <v>39845</v>
      </c>
      <c r="B147">
        <v>21</v>
      </c>
      <c r="C147">
        <v>6</v>
      </c>
      <c r="D147">
        <v>500</v>
      </c>
      <c r="E147">
        <v>31.2</v>
      </c>
      <c r="F147" s="2">
        <v>-1.14E-2</v>
      </c>
      <c r="G147" s="3">
        <v>146</v>
      </c>
    </row>
    <row r="148" spans="1:7" x14ac:dyDescent="0.25">
      <c r="A148" s="1">
        <v>39873</v>
      </c>
      <c r="B148">
        <v>32</v>
      </c>
      <c r="C148">
        <v>5</v>
      </c>
      <c r="D148">
        <v>532</v>
      </c>
      <c r="E148">
        <v>41.3</v>
      </c>
      <c r="F148" s="2">
        <v>6.4999999999999997E-3</v>
      </c>
      <c r="G148" s="3">
        <v>155</v>
      </c>
    </row>
    <row r="149" spans="1:7" x14ac:dyDescent="0.25">
      <c r="A149" s="1">
        <v>39904</v>
      </c>
      <c r="B149">
        <v>34</v>
      </c>
      <c r="C149">
        <v>-3</v>
      </c>
      <c r="D149">
        <v>406</v>
      </c>
      <c r="E149">
        <v>37.1</v>
      </c>
      <c r="F149" s="2">
        <v>1.7399999999999999E-2</v>
      </c>
      <c r="G149" s="3">
        <v>169</v>
      </c>
    </row>
    <row r="150" spans="1:7" x14ac:dyDescent="0.25">
      <c r="A150" s="1">
        <v>39934</v>
      </c>
      <c r="B150">
        <v>9</v>
      </c>
      <c r="C150">
        <v>3</v>
      </c>
      <c r="D150">
        <v>515</v>
      </c>
      <c r="E150">
        <v>20.399999999999999</v>
      </c>
      <c r="F150" s="2">
        <v>-6.6699999999999995E-2</v>
      </c>
      <c r="G150" s="3">
        <v>137</v>
      </c>
    </row>
    <row r="151" spans="1:7" x14ac:dyDescent="0.25">
      <c r="A151" s="1">
        <v>39965</v>
      </c>
      <c r="B151">
        <v>17</v>
      </c>
      <c r="C151">
        <v>-3</v>
      </c>
      <c r="D151">
        <v>564</v>
      </c>
      <c r="E151">
        <v>20.3</v>
      </c>
      <c r="F151" s="2">
        <v>-4.1999999999999997E-3</v>
      </c>
      <c r="G151" s="3">
        <v>136</v>
      </c>
    </row>
    <row r="152" spans="1:7" x14ac:dyDescent="0.25">
      <c r="A152" s="1">
        <v>39995</v>
      </c>
      <c r="B152">
        <v>40</v>
      </c>
      <c r="C152">
        <v>24</v>
      </c>
      <c r="D152">
        <v>528</v>
      </c>
      <c r="E152">
        <v>42.7</v>
      </c>
      <c r="F152" s="2">
        <v>3.9100000000000003E-2</v>
      </c>
      <c r="G152" s="3">
        <v>150</v>
      </c>
    </row>
    <row r="153" spans="1:7" x14ac:dyDescent="0.25">
      <c r="A153" s="1">
        <v>40026</v>
      </c>
      <c r="B153">
        <v>29</v>
      </c>
      <c r="C153">
        <v>17</v>
      </c>
      <c r="D153">
        <v>473</v>
      </c>
      <c r="E153">
        <v>30.7</v>
      </c>
      <c r="F153" s="2">
        <v>5.8900000000000001E-2</v>
      </c>
      <c r="G153" s="3">
        <v>143</v>
      </c>
    </row>
    <row r="154" spans="1:7" x14ac:dyDescent="0.25">
      <c r="A154" s="1">
        <v>40057</v>
      </c>
      <c r="B154">
        <v>44</v>
      </c>
      <c r="C154">
        <v>-11</v>
      </c>
      <c r="D154">
        <v>470</v>
      </c>
      <c r="E154">
        <v>44.8</v>
      </c>
      <c r="F154" s="2">
        <v>5.8000000000000003E-2</v>
      </c>
      <c r="G154" s="3">
        <v>163</v>
      </c>
    </row>
    <row r="155" spans="1:7" x14ac:dyDescent="0.25">
      <c r="A155" s="1">
        <v>40087</v>
      </c>
      <c r="B155">
        <v>28</v>
      </c>
      <c r="C155">
        <v>2</v>
      </c>
      <c r="D155">
        <v>514</v>
      </c>
      <c r="E155">
        <v>30.9</v>
      </c>
      <c r="F155" s="2">
        <v>3.4299999999999997E-2</v>
      </c>
      <c r="G155" s="3">
        <v>155</v>
      </c>
    </row>
    <row r="156" spans="1:7" x14ac:dyDescent="0.25">
      <c r="A156" s="1">
        <v>40118</v>
      </c>
      <c r="B156">
        <v>37</v>
      </c>
      <c r="C156">
        <v>-7</v>
      </c>
      <c r="D156">
        <v>415</v>
      </c>
      <c r="E156">
        <v>43.4</v>
      </c>
      <c r="F156" s="2">
        <v>-4.4999999999999997E-3</v>
      </c>
      <c r="G156" s="3">
        <v>164</v>
      </c>
    </row>
    <row r="157" spans="1:7" x14ac:dyDescent="0.25">
      <c r="A157" s="1">
        <v>40148</v>
      </c>
      <c r="B157">
        <v>34</v>
      </c>
      <c r="C157">
        <v>-6</v>
      </c>
      <c r="D157">
        <v>511</v>
      </c>
      <c r="E157">
        <v>38.200000000000003</v>
      </c>
      <c r="F157" s="2">
        <v>-8.6999999999999994E-3</v>
      </c>
      <c r="G157" s="3">
        <v>156</v>
      </c>
    </row>
    <row r="158" spans="1:7" x14ac:dyDescent="0.25">
      <c r="A158" s="1">
        <v>40179</v>
      </c>
      <c r="B158">
        <v>30</v>
      </c>
      <c r="C158">
        <v>-12</v>
      </c>
      <c r="D158">
        <v>509</v>
      </c>
      <c r="E158">
        <v>35.5</v>
      </c>
      <c r="F158" s="2">
        <v>2.6200000000000001E-2</v>
      </c>
      <c r="G158" s="3">
        <v>152</v>
      </c>
    </row>
    <row r="159" spans="1:7" x14ac:dyDescent="0.25">
      <c r="A159" s="1">
        <v>40210</v>
      </c>
      <c r="B159">
        <v>43</v>
      </c>
      <c r="C159">
        <v>-14</v>
      </c>
      <c r="D159">
        <v>533</v>
      </c>
      <c r="E159">
        <v>42.7</v>
      </c>
      <c r="F159" s="2">
        <v>2.7099999999999999E-2</v>
      </c>
      <c r="G159" s="3">
        <v>162</v>
      </c>
    </row>
    <row r="160" spans="1:7" x14ac:dyDescent="0.25">
      <c r="A160" s="1">
        <v>40238</v>
      </c>
      <c r="B160">
        <v>22</v>
      </c>
      <c r="C160">
        <v>-2</v>
      </c>
      <c r="D160">
        <v>573</v>
      </c>
      <c r="E160">
        <v>20.100000000000001</v>
      </c>
      <c r="F160" s="2">
        <v>4.9299999999999997E-2</v>
      </c>
      <c r="G160" s="3">
        <v>155</v>
      </c>
    </row>
    <row r="161" spans="1:7" x14ac:dyDescent="0.25">
      <c r="A161" s="1">
        <v>40269</v>
      </c>
      <c r="B161">
        <v>29</v>
      </c>
      <c r="C161">
        <v>-12</v>
      </c>
      <c r="D161">
        <v>503</v>
      </c>
      <c r="E161">
        <v>37.799999999999997</v>
      </c>
      <c r="F161" s="2">
        <v>6.7000000000000002E-3</v>
      </c>
      <c r="G161" s="3">
        <v>157</v>
      </c>
    </row>
    <row r="162" spans="1:7" x14ac:dyDescent="0.25">
      <c r="A162" s="1">
        <v>40299</v>
      </c>
      <c r="B162">
        <v>51</v>
      </c>
      <c r="C162">
        <v>12</v>
      </c>
      <c r="D162">
        <v>467</v>
      </c>
      <c r="E162">
        <v>60.4</v>
      </c>
      <c r="F162" s="2">
        <v>-1.6999999999999999E-3</v>
      </c>
      <c r="G162" s="3">
        <v>167</v>
      </c>
    </row>
    <row r="163" spans="1:7" x14ac:dyDescent="0.25">
      <c r="A163" s="1">
        <v>40330</v>
      </c>
      <c r="B163">
        <v>24</v>
      </c>
      <c r="C163">
        <v>-4</v>
      </c>
      <c r="D163">
        <v>528</v>
      </c>
      <c r="E163">
        <v>24.4</v>
      </c>
      <c r="F163" s="2">
        <v>2.4899999999999999E-2</v>
      </c>
      <c r="G163" s="3">
        <v>160</v>
      </c>
    </row>
    <row r="164" spans="1:7" x14ac:dyDescent="0.25">
      <c r="A164" s="1">
        <v>40360</v>
      </c>
      <c r="B164">
        <v>32</v>
      </c>
      <c r="C164">
        <v>1</v>
      </c>
      <c r="D164">
        <v>488</v>
      </c>
      <c r="E164">
        <v>41.8</v>
      </c>
      <c r="F164" s="2">
        <v>-3.9399999999999998E-2</v>
      </c>
      <c r="G164" s="3">
        <v>162</v>
      </c>
    </row>
    <row r="165" spans="1:7" x14ac:dyDescent="0.25">
      <c r="A165" s="1">
        <v>40391</v>
      </c>
      <c r="B165">
        <v>30</v>
      </c>
      <c r="C165">
        <v>2</v>
      </c>
      <c r="D165">
        <v>489</v>
      </c>
      <c r="E165">
        <v>32.299999999999997</v>
      </c>
      <c r="F165" s="2">
        <v>-2.9700000000000001E-2</v>
      </c>
      <c r="G165" s="3">
        <v>161</v>
      </c>
    </row>
    <row r="166" spans="1:7" x14ac:dyDescent="0.25">
      <c r="A166" s="1">
        <v>40422</v>
      </c>
      <c r="B166">
        <v>32</v>
      </c>
      <c r="C166">
        <v>14</v>
      </c>
      <c r="D166">
        <v>517</v>
      </c>
      <c r="E166">
        <v>37.4</v>
      </c>
      <c r="F166" s="2">
        <v>-1.14E-2</v>
      </c>
      <c r="G166" s="3">
        <v>166</v>
      </c>
    </row>
    <row r="167" spans="1:7" x14ac:dyDescent="0.25">
      <c r="A167" s="1">
        <v>40452</v>
      </c>
      <c r="B167">
        <v>31</v>
      </c>
      <c r="C167">
        <v>4</v>
      </c>
      <c r="D167">
        <v>482</v>
      </c>
      <c r="E167">
        <v>33.1</v>
      </c>
      <c r="F167" s="2">
        <v>-2.1100000000000001E-2</v>
      </c>
      <c r="G167" s="3">
        <v>166</v>
      </c>
    </row>
    <row r="168" spans="1:7" x14ac:dyDescent="0.25">
      <c r="A168" s="1">
        <v>40483</v>
      </c>
      <c r="B168">
        <v>47</v>
      </c>
      <c r="C168">
        <v>-1</v>
      </c>
      <c r="D168">
        <v>531</v>
      </c>
      <c r="E168">
        <v>52.7</v>
      </c>
      <c r="F168" s="2">
        <v>-4.9299999999999997E-2</v>
      </c>
      <c r="G168" s="3">
        <v>166</v>
      </c>
    </row>
    <row r="169" spans="1:7" x14ac:dyDescent="0.25">
      <c r="A169" s="1">
        <v>40513</v>
      </c>
      <c r="B169">
        <v>32</v>
      </c>
      <c r="C169">
        <v>10</v>
      </c>
      <c r="D169">
        <v>483</v>
      </c>
      <c r="E169">
        <v>34.200000000000003</v>
      </c>
      <c r="F169" s="2">
        <v>3.3300000000000003E-2</v>
      </c>
      <c r="G169" s="3">
        <v>156</v>
      </c>
    </row>
    <row r="170" spans="1:7" x14ac:dyDescent="0.25">
      <c r="A170" s="1">
        <v>40544</v>
      </c>
      <c r="B170">
        <v>35</v>
      </c>
      <c r="C170">
        <v>23</v>
      </c>
      <c r="D170">
        <v>450</v>
      </c>
      <c r="E170">
        <v>35.200000000000003</v>
      </c>
      <c r="F170" s="2">
        <v>2.7000000000000001E-3</v>
      </c>
      <c r="G170" s="3">
        <v>158</v>
      </c>
    </row>
    <row r="171" spans="1:7" x14ac:dyDescent="0.25">
      <c r="A171" s="1">
        <v>40575</v>
      </c>
      <c r="B171">
        <v>42</v>
      </c>
      <c r="C171">
        <v>-5</v>
      </c>
      <c r="D171">
        <v>537</v>
      </c>
      <c r="E171">
        <v>46.5</v>
      </c>
      <c r="F171" s="2">
        <v>-1.55E-2</v>
      </c>
      <c r="G171" s="3">
        <v>168</v>
      </c>
    </row>
    <row r="172" spans="1:7" x14ac:dyDescent="0.25">
      <c r="A172" s="1">
        <v>40603</v>
      </c>
      <c r="B172">
        <v>36</v>
      </c>
      <c r="C172">
        <v>-2</v>
      </c>
      <c r="D172">
        <v>542</v>
      </c>
      <c r="E172">
        <v>40.5</v>
      </c>
      <c r="F172" s="2">
        <v>-7.4999999999999997E-3</v>
      </c>
      <c r="G172" s="3">
        <v>159</v>
      </c>
    </row>
    <row r="173" spans="1:7" x14ac:dyDescent="0.25">
      <c r="A173" s="1">
        <v>40634</v>
      </c>
      <c r="B173">
        <v>42</v>
      </c>
      <c r="C173">
        <v>6</v>
      </c>
      <c r="D173">
        <v>463</v>
      </c>
      <c r="E173">
        <v>41.2</v>
      </c>
      <c r="F173" s="2">
        <v>3.2300000000000002E-2</v>
      </c>
      <c r="G173" s="3">
        <v>181</v>
      </c>
    </row>
    <row r="174" spans="1:7" x14ac:dyDescent="0.25">
      <c r="A174" s="1">
        <v>40664</v>
      </c>
      <c r="B174">
        <v>50</v>
      </c>
      <c r="C174">
        <v>-8</v>
      </c>
      <c r="D174">
        <v>588</v>
      </c>
      <c r="E174">
        <v>59.1</v>
      </c>
      <c r="F174" s="2">
        <v>-6.6400000000000001E-2</v>
      </c>
      <c r="G174" s="3">
        <v>190</v>
      </c>
    </row>
    <row r="175" spans="1:7" x14ac:dyDescent="0.25">
      <c r="A175" s="1">
        <v>40695</v>
      </c>
      <c r="B175">
        <v>42</v>
      </c>
      <c r="C175">
        <v>12</v>
      </c>
      <c r="D175">
        <v>513</v>
      </c>
      <c r="E175">
        <v>51.6</v>
      </c>
      <c r="F175" s="2">
        <v>-4.9599999999999998E-2</v>
      </c>
      <c r="G175" s="3">
        <v>177</v>
      </c>
    </row>
    <row r="176" spans="1:7" x14ac:dyDescent="0.25">
      <c r="A176" s="1">
        <v>40725</v>
      </c>
      <c r="B176">
        <v>30</v>
      </c>
      <c r="C176">
        <v>3</v>
      </c>
      <c r="D176">
        <v>1055</v>
      </c>
      <c r="E176">
        <v>35.5</v>
      </c>
      <c r="F176" s="2">
        <v>-4.4400000000000002E-2</v>
      </c>
      <c r="G176" s="3">
        <v>195</v>
      </c>
    </row>
    <row r="177" spans="1:7" x14ac:dyDescent="0.25">
      <c r="A177" s="1">
        <v>40756</v>
      </c>
      <c r="B177">
        <v>43</v>
      </c>
      <c r="C177">
        <v>11</v>
      </c>
      <c r="D177">
        <v>581</v>
      </c>
      <c r="E177">
        <v>47.4</v>
      </c>
      <c r="F177" s="2">
        <v>-5.9799999999999999E-2</v>
      </c>
      <c r="G177" s="3">
        <v>160</v>
      </c>
    </row>
    <row r="178" spans="1:7" x14ac:dyDescent="0.25">
      <c r="A178" s="1">
        <v>40787</v>
      </c>
      <c r="B178">
        <v>49</v>
      </c>
      <c r="C178">
        <v>-10</v>
      </c>
      <c r="D178">
        <v>486</v>
      </c>
      <c r="E178">
        <v>49.5</v>
      </c>
      <c r="F178" s="2">
        <v>5.3699999999999998E-2</v>
      </c>
      <c r="G178" s="3">
        <v>162</v>
      </c>
    </row>
    <row r="179" spans="1:7" x14ac:dyDescent="0.25">
      <c r="A179" s="1">
        <v>40817</v>
      </c>
      <c r="B179">
        <v>31</v>
      </c>
      <c r="C179">
        <v>9</v>
      </c>
      <c r="D179">
        <v>502</v>
      </c>
      <c r="E179">
        <v>35.799999999999997</v>
      </c>
      <c r="F179" s="2">
        <v>5.5E-2</v>
      </c>
      <c r="G179" s="3">
        <v>153</v>
      </c>
    </row>
    <row r="180" spans="1:7" x14ac:dyDescent="0.25">
      <c r="A180" s="1">
        <v>40848</v>
      </c>
      <c r="B180">
        <v>31</v>
      </c>
      <c r="C180">
        <v>-7</v>
      </c>
      <c r="D180">
        <v>537</v>
      </c>
      <c r="E180">
        <v>30.4</v>
      </c>
      <c r="F180" s="2">
        <v>3.6400000000000002E-2</v>
      </c>
      <c r="G180" s="3">
        <v>162</v>
      </c>
    </row>
    <row r="181" spans="1:7" x14ac:dyDescent="0.25">
      <c r="A181" s="1">
        <v>40878</v>
      </c>
      <c r="B181">
        <v>61</v>
      </c>
      <c r="C181">
        <v>20</v>
      </c>
      <c r="D181">
        <v>518</v>
      </c>
      <c r="E181">
        <v>66</v>
      </c>
      <c r="F181" s="2">
        <v>-1.1000000000000001E-3</v>
      </c>
      <c r="G181" s="3">
        <v>186</v>
      </c>
    </row>
    <row r="182" spans="1:7" x14ac:dyDescent="0.25">
      <c r="A182" s="1">
        <v>40909</v>
      </c>
      <c r="B182">
        <v>40</v>
      </c>
      <c r="C182">
        <v>1</v>
      </c>
      <c r="D182">
        <v>560</v>
      </c>
      <c r="E182">
        <v>41.9</v>
      </c>
      <c r="F182" s="2">
        <v>-1.15E-2</v>
      </c>
      <c r="G182" s="3">
        <v>174</v>
      </c>
    </row>
    <row r="183" spans="1:7" x14ac:dyDescent="0.25">
      <c r="A183" s="1">
        <v>40940</v>
      </c>
      <c r="B183">
        <v>42</v>
      </c>
      <c r="C183">
        <v>-5</v>
      </c>
      <c r="D183">
        <v>605</v>
      </c>
      <c r="E183">
        <v>52.1</v>
      </c>
      <c r="F183" s="2">
        <v>-0.03</v>
      </c>
      <c r="G183" s="3">
        <v>165</v>
      </c>
    </row>
    <row r="184" spans="1:7" x14ac:dyDescent="0.25">
      <c r="A184" s="1">
        <v>40969</v>
      </c>
      <c r="B184">
        <v>27</v>
      </c>
      <c r="C184">
        <v>18</v>
      </c>
      <c r="D184">
        <v>489</v>
      </c>
      <c r="E184">
        <v>25.5</v>
      </c>
      <c r="F184" s="2">
        <v>4.7899999999999998E-2</v>
      </c>
      <c r="G184" s="3">
        <v>159</v>
      </c>
    </row>
    <row r="185" spans="1:7" x14ac:dyDescent="0.25">
      <c r="A185" s="1">
        <v>41000</v>
      </c>
      <c r="B185">
        <v>34</v>
      </c>
      <c r="C185">
        <v>-11</v>
      </c>
      <c r="D185">
        <v>565</v>
      </c>
      <c r="E185">
        <v>37.9</v>
      </c>
      <c r="F185" s="2">
        <v>-1.12E-2</v>
      </c>
      <c r="G185" s="3">
        <v>162</v>
      </c>
    </row>
    <row r="186" spans="1:7" x14ac:dyDescent="0.25">
      <c r="A186" s="1">
        <v>41030</v>
      </c>
      <c r="B186">
        <v>43</v>
      </c>
      <c r="C186">
        <v>6</v>
      </c>
      <c r="D186">
        <v>389</v>
      </c>
      <c r="E186">
        <v>50.4</v>
      </c>
      <c r="F186" s="2">
        <v>9.2999999999999992E-3</v>
      </c>
      <c r="G186" s="3">
        <v>168</v>
      </c>
    </row>
    <row r="187" spans="1:7" x14ac:dyDescent="0.25">
      <c r="A187" s="1">
        <v>41061</v>
      </c>
      <c r="B187">
        <v>17</v>
      </c>
      <c r="C187">
        <v>-1</v>
      </c>
      <c r="D187">
        <v>583</v>
      </c>
      <c r="E187">
        <v>23.1</v>
      </c>
      <c r="F187" s="2">
        <v>-3.4500000000000003E-2</v>
      </c>
      <c r="G187" s="3">
        <v>146</v>
      </c>
    </row>
    <row r="188" spans="1:7" x14ac:dyDescent="0.25">
      <c r="A188" s="1">
        <v>41091</v>
      </c>
      <c r="B188">
        <v>39</v>
      </c>
      <c r="C188">
        <v>6</v>
      </c>
      <c r="D188">
        <v>594</v>
      </c>
      <c r="E188">
        <v>38.799999999999997</v>
      </c>
      <c r="F188" s="2">
        <v>2.58E-2</v>
      </c>
      <c r="G188" s="3">
        <v>165</v>
      </c>
    </row>
    <row r="189" spans="1:7" x14ac:dyDescent="0.25">
      <c r="A189" s="1">
        <v>41122</v>
      </c>
      <c r="B189">
        <v>27</v>
      </c>
      <c r="C189">
        <v>8</v>
      </c>
      <c r="D189">
        <v>555</v>
      </c>
      <c r="E189">
        <v>32.6</v>
      </c>
      <c r="F189" s="2">
        <v>3.09E-2</v>
      </c>
      <c r="G189" s="3">
        <v>151</v>
      </c>
    </row>
    <row r="190" spans="1:7" x14ac:dyDescent="0.25">
      <c r="A190" s="1">
        <v>41153</v>
      </c>
      <c r="B190">
        <v>25</v>
      </c>
      <c r="C190">
        <v>-2</v>
      </c>
      <c r="D190">
        <v>465</v>
      </c>
      <c r="E190">
        <v>31.1</v>
      </c>
      <c r="F190" s="2">
        <v>8.8999999999999999E-3</v>
      </c>
      <c r="G190" s="3">
        <v>145</v>
      </c>
    </row>
    <row r="191" spans="1:7" x14ac:dyDescent="0.25">
      <c r="A191" s="1">
        <v>41183</v>
      </c>
      <c r="B191">
        <v>58</v>
      </c>
      <c r="C191">
        <v>-2</v>
      </c>
      <c r="D191">
        <v>481</v>
      </c>
      <c r="E191">
        <v>63.4</v>
      </c>
      <c r="F191" s="2">
        <v>1.6299999999999999E-2</v>
      </c>
      <c r="G191" s="3">
        <v>178</v>
      </c>
    </row>
    <row r="192" spans="1:7" x14ac:dyDescent="0.25">
      <c r="A192" s="1">
        <v>41214</v>
      </c>
      <c r="B192">
        <v>33</v>
      </c>
      <c r="C192">
        <v>-25</v>
      </c>
      <c r="D192">
        <v>498</v>
      </c>
      <c r="E192">
        <v>39.1</v>
      </c>
      <c r="F192" s="2">
        <v>2.3E-2</v>
      </c>
      <c r="G192" s="3">
        <v>166</v>
      </c>
    </row>
    <row r="193" spans="1:7" x14ac:dyDescent="0.25">
      <c r="A193" s="1">
        <v>41244</v>
      </c>
      <c r="B193">
        <v>23</v>
      </c>
      <c r="C193">
        <v>-2</v>
      </c>
      <c r="D193">
        <v>839</v>
      </c>
      <c r="E193">
        <v>26.4</v>
      </c>
      <c r="F193" s="2">
        <v>-1.7999999999999999E-2</v>
      </c>
      <c r="G193" s="3">
        <v>172</v>
      </c>
    </row>
    <row r="194" spans="1:7" x14ac:dyDescent="0.25">
      <c r="A194" s="1">
        <v>41275</v>
      </c>
      <c r="B194">
        <v>34</v>
      </c>
      <c r="C194">
        <v>15</v>
      </c>
      <c r="D194">
        <v>450</v>
      </c>
      <c r="E194">
        <v>39.799999999999997</v>
      </c>
      <c r="F194" s="2">
        <v>-3.44E-2</v>
      </c>
      <c r="G194" s="3">
        <v>149</v>
      </c>
    </row>
    <row r="195" spans="1:7" x14ac:dyDescent="0.25">
      <c r="A195" s="1">
        <v>41306</v>
      </c>
      <c r="B195">
        <v>16</v>
      </c>
      <c r="C195">
        <v>-5</v>
      </c>
      <c r="D195">
        <v>508</v>
      </c>
      <c r="E195">
        <v>16.8</v>
      </c>
      <c r="F195" s="2">
        <v>3.27E-2</v>
      </c>
      <c r="G195" s="3">
        <v>139</v>
      </c>
    </row>
    <row r="196" spans="1:7" x14ac:dyDescent="0.25">
      <c r="A196" s="1">
        <v>41334</v>
      </c>
      <c r="B196">
        <v>63</v>
      </c>
      <c r="C196">
        <v>6</v>
      </c>
      <c r="D196">
        <v>510</v>
      </c>
      <c r="E196">
        <v>69.900000000000006</v>
      </c>
      <c r="F196" s="2">
        <v>2.9499999999999998E-2</v>
      </c>
      <c r="G196" s="3">
        <v>173</v>
      </c>
    </row>
    <row r="197" spans="1:7" x14ac:dyDescent="0.25">
      <c r="A197" s="1">
        <v>41365</v>
      </c>
      <c r="B197">
        <v>27</v>
      </c>
      <c r="C197">
        <v>2</v>
      </c>
      <c r="D197">
        <v>570</v>
      </c>
      <c r="E197">
        <v>27.8</v>
      </c>
      <c r="F197" s="2">
        <v>6.3E-2</v>
      </c>
      <c r="G197" s="3">
        <v>158</v>
      </c>
    </row>
    <row r="198" spans="1:7" x14ac:dyDescent="0.25">
      <c r="A198" s="1">
        <v>41395</v>
      </c>
      <c r="B198">
        <v>32</v>
      </c>
      <c r="C198">
        <v>-16</v>
      </c>
      <c r="D198">
        <v>512</v>
      </c>
      <c r="E198">
        <v>35</v>
      </c>
      <c r="F198" s="2">
        <v>-5.8999999999999999E-3</v>
      </c>
      <c r="G198" s="3">
        <v>153</v>
      </c>
    </row>
    <row r="199" spans="1:7" x14ac:dyDescent="0.25">
      <c r="A199" s="1">
        <v>41426</v>
      </c>
      <c r="B199">
        <v>48</v>
      </c>
      <c r="C199">
        <v>-3</v>
      </c>
      <c r="D199">
        <v>524</v>
      </c>
      <c r="E199">
        <v>53.9</v>
      </c>
      <c r="F199" s="2">
        <v>3.3000000000000002E-2</v>
      </c>
      <c r="G199" s="3">
        <v>170</v>
      </c>
    </row>
    <row r="200" spans="1:7" x14ac:dyDescent="0.25">
      <c r="A200" s="1">
        <v>41456</v>
      </c>
      <c r="B200">
        <v>33</v>
      </c>
      <c r="C200">
        <v>-8</v>
      </c>
      <c r="D200">
        <v>470</v>
      </c>
      <c r="E200">
        <v>32</v>
      </c>
      <c r="F200" s="2">
        <v>3.2800000000000003E-2</v>
      </c>
      <c r="G200" s="3">
        <v>155</v>
      </c>
    </row>
    <row r="201" spans="1:7" x14ac:dyDescent="0.25">
      <c r="A201" s="1">
        <v>41487</v>
      </c>
      <c r="B201">
        <v>33</v>
      </c>
      <c r="C201">
        <v>7</v>
      </c>
      <c r="D201">
        <v>480</v>
      </c>
      <c r="E201">
        <v>38</v>
      </c>
      <c r="F201" s="2">
        <v>1.9900000000000001E-2</v>
      </c>
      <c r="G201" s="3">
        <v>154</v>
      </c>
    </row>
    <row r="202" spans="1:7" x14ac:dyDescent="0.25">
      <c r="A202" s="1">
        <v>41518</v>
      </c>
      <c r="B202">
        <v>32</v>
      </c>
      <c r="C202">
        <v>9</v>
      </c>
      <c r="D202">
        <v>530</v>
      </c>
      <c r="E202">
        <v>36.4</v>
      </c>
      <c r="F202" s="2">
        <v>3.04E-2</v>
      </c>
      <c r="G202" s="3">
        <v>158</v>
      </c>
    </row>
    <row r="203" spans="1:7" x14ac:dyDescent="0.25">
      <c r="A203" s="1">
        <v>41548</v>
      </c>
      <c r="B203">
        <v>40</v>
      </c>
      <c r="C203">
        <v>-15</v>
      </c>
      <c r="D203">
        <v>553</v>
      </c>
      <c r="E203">
        <v>50.9</v>
      </c>
      <c r="F203" s="2">
        <v>-1.29E-2</v>
      </c>
      <c r="G203" s="3">
        <v>164</v>
      </c>
    </row>
    <row r="204" spans="1:7" x14ac:dyDescent="0.25">
      <c r="A204" s="1">
        <v>41579</v>
      </c>
      <c r="B204">
        <v>52</v>
      </c>
      <c r="C204">
        <v>9</v>
      </c>
      <c r="D204">
        <v>447</v>
      </c>
      <c r="E204">
        <v>57.8</v>
      </c>
      <c r="F204" s="2">
        <v>1.1299999999999999E-2</v>
      </c>
      <c r="G204" s="3">
        <v>168</v>
      </c>
    </row>
    <row r="205" spans="1:7" x14ac:dyDescent="0.25">
      <c r="A205" s="1">
        <v>41609</v>
      </c>
      <c r="B205">
        <v>50</v>
      </c>
      <c r="C205">
        <v>9</v>
      </c>
      <c r="D205">
        <v>483</v>
      </c>
      <c r="E205">
        <v>56.2</v>
      </c>
      <c r="F205" s="2">
        <v>2.5000000000000001E-2</v>
      </c>
      <c r="G205" s="3">
        <v>173</v>
      </c>
    </row>
    <row r="206" spans="1:7" x14ac:dyDescent="0.25">
      <c r="A206" s="1">
        <v>41640</v>
      </c>
      <c r="B206">
        <v>49</v>
      </c>
      <c r="C206">
        <v>-4</v>
      </c>
      <c r="D206">
        <v>481</v>
      </c>
      <c r="E206">
        <v>55.9</v>
      </c>
      <c r="F206" s="2">
        <v>-1.2999999999999999E-3</v>
      </c>
      <c r="G206" s="3">
        <v>171</v>
      </c>
    </row>
    <row r="207" spans="1:7" x14ac:dyDescent="0.25">
      <c r="A207" s="1">
        <v>41671</v>
      </c>
      <c r="B207">
        <v>39</v>
      </c>
      <c r="C207">
        <v>-13</v>
      </c>
      <c r="D207">
        <v>464</v>
      </c>
      <c r="E207">
        <v>48.2</v>
      </c>
      <c r="F207" s="2">
        <v>7.7000000000000002E-3</v>
      </c>
      <c r="G207" s="3">
        <v>165</v>
      </c>
    </row>
    <row r="208" spans="1:7" x14ac:dyDescent="0.25">
      <c r="A208" s="1">
        <v>41699</v>
      </c>
      <c r="B208">
        <v>35</v>
      </c>
      <c r="C208">
        <v>14</v>
      </c>
      <c r="D208">
        <v>557</v>
      </c>
      <c r="E208">
        <v>39.700000000000003</v>
      </c>
      <c r="F208" s="2">
        <v>3.2000000000000002E-3</v>
      </c>
      <c r="G208" s="3">
        <v>164</v>
      </c>
    </row>
    <row r="209" spans="1:7" x14ac:dyDescent="0.25">
      <c r="A209" s="1">
        <v>41730</v>
      </c>
      <c r="B209">
        <v>52</v>
      </c>
      <c r="C209">
        <v>8</v>
      </c>
      <c r="D209">
        <v>556</v>
      </c>
      <c r="E209">
        <v>56.6</v>
      </c>
      <c r="F209" s="2">
        <v>-1.1599999999999999E-2</v>
      </c>
      <c r="G209" s="3">
        <v>171</v>
      </c>
    </row>
    <row r="210" spans="1:7" x14ac:dyDescent="0.25">
      <c r="A210" s="1">
        <v>41760</v>
      </c>
      <c r="B210">
        <v>39</v>
      </c>
      <c r="C210">
        <v>0</v>
      </c>
      <c r="D210">
        <v>533</v>
      </c>
      <c r="E210">
        <v>44.7</v>
      </c>
      <c r="F210" s="2">
        <v>0.02</v>
      </c>
      <c r="G210" s="3">
        <v>173</v>
      </c>
    </row>
    <row r="211" spans="1:7" x14ac:dyDescent="0.25">
      <c r="A211" s="1">
        <v>41791</v>
      </c>
      <c r="B211">
        <v>28</v>
      </c>
      <c r="C211">
        <v>-2</v>
      </c>
      <c r="D211">
        <v>429</v>
      </c>
      <c r="E211">
        <v>38</v>
      </c>
      <c r="F211" s="2">
        <v>-3.1899999999999998E-2</v>
      </c>
      <c r="G211" s="3">
        <v>158</v>
      </c>
    </row>
    <row r="212" spans="1:7" x14ac:dyDescent="0.25">
      <c r="A212" s="1">
        <v>41821</v>
      </c>
      <c r="B212">
        <v>33</v>
      </c>
      <c r="C212">
        <v>3</v>
      </c>
      <c r="D212">
        <v>505</v>
      </c>
      <c r="E212">
        <v>39.700000000000003</v>
      </c>
      <c r="F212" s="2">
        <v>-3.7600000000000001E-2</v>
      </c>
      <c r="G212" s="3">
        <v>157</v>
      </c>
    </row>
    <row r="213" spans="1:7" x14ac:dyDescent="0.25">
      <c r="A213" s="1">
        <v>41852</v>
      </c>
      <c r="B213">
        <v>23</v>
      </c>
      <c r="C213">
        <v>15</v>
      </c>
      <c r="D213">
        <v>442</v>
      </c>
      <c r="E213">
        <v>25.5</v>
      </c>
      <c r="F213" s="2">
        <v>1.35E-2</v>
      </c>
      <c r="G213" s="3">
        <v>154</v>
      </c>
    </row>
    <row r="214" spans="1:7" x14ac:dyDescent="0.25">
      <c r="A214" s="1">
        <v>41883</v>
      </c>
      <c r="B214">
        <v>43</v>
      </c>
      <c r="C214">
        <v>-7</v>
      </c>
      <c r="D214">
        <v>490</v>
      </c>
      <c r="E214">
        <v>45.8</v>
      </c>
      <c r="F214" s="2">
        <v>-2.7900000000000001E-2</v>
      </c>
      <c r="G214" s="3">
        <v>170</v>
      </c>
    </row>
    <row r="215" spans="1:7" x14ac:dyDescent="0.25">
      <c r="A215" s="1">
        <v>41913</v>
      </c>
      <c r="B215">
        <v>34</v>
      </c>
      <c r="C215">
        <v>-2</v>
      </c>
      <c r="D215">
        <v>487</v>
      </c>
      <c r="E215">
        <v>38.5</v>
      </c>
      <c r="F215" s="2">
        <v>-1.0999999999999999E-2</v>
      </c>
      <c r="G215" s="3">
        <v>167</v>
      </c>
    </row>
    <row r="216" spans="1:7" x14ac:dyDescent="0.25">
      <c r="A216" s="1">
        <v>41944</v>
      </c>
      <c r="B216">
        <v>31</v>
      </c>
      <c r="C216">
        <v>9</v>
      </c>
      <c r="D216">
        <v>380</v>
      </c>
      <c r="E216">
        <v>42.8</v>
      </c>
      <c r="F216" s="2">
        <v>-5.5199999999999999E-2</v>
      </c>
      <c r="G216" s="3">
        <v>157</v>
      </c>
    </row>
    <row r="217" spans="1:7" x14ac:dyDescent="0.25">
      <c r="A217" s="1">
        <v>41974</v>
      </c>
      <c r="B217">
        <v>32</v>
      </c>
      <c r="C217">
        <v>-3</v>
      </c>
      <c r="D217">
        <v>472</v>
      </c>
      <c r="E217">
        <v>43.6</v>
      </c>
      <c r="F217" s="2">
        <v>-4.2999999999999997E-2</v>
      </c>
      <c r="G217" s="3">
        <v>152</v>
      </c>
    </row>
    <row r="218" spans="1:7" x14ac:dyDescent="0.25">
      <c r="A218" s="1">
        <v>42005</v>
      </c>
      <c r="B218">
        <v>38</v>
      </c>
      <c r="C218">
        <v>-13</v>
      </c>
      <c r="D218">
        <v>525</v>
      </c>
      <c r="E218">
        <v>42.9</v>
      </c>
      <c r="F218" s="2">
        <v>2.1999999999999999E-2</v>
      </c>
      <c r="G218" s="3">
        <v>164</v>
      </c>
    </row>
    <row r="219" spans="1:7" x14ac:dyDescent="0.25">
      <c r="A219" s="1">
        <v>42036</v>
      </c>
      <c r="B219">
        <v>28</v>
      </c>
      <c r="C219">
        <v>-1</v>
      </c>
      <c r="D219">
        <v>573</v>
      </c>
      <c r="E219">
        <v>32.299999999999997</v>
      </c>
      <c r="F219" s="2">
        <v>2.07E-2</v>
      </c>
      <c r="G219" s="3">
        <v>151</v>
      </c>
    </row>
    <row r="220" spans="1:7" x14ac:dyDescent="0.25">
      <c r="A220" s="1">
        <v>42064</v>
      </c>
      <c r="B220">
        <v>35</v>
      </c>
      <c r="C220">
        <v>-19</v>
      </c>
      <c r="D220">
        <v>523</v>
      </c>
      <c r="E220">
        <v>37.5</v>
      </c>
      <c r="F220" s="2">
        <v>5.0500000000000003E-2</v>
      </c>
      <c r="G220" s="3">
        <v>150</v>
      </c>
    </row>
    <row r="221" spans="1:7" x14ac:dyDescent="0.25">
      <c r="A221" s="1">
        <v>42095</v>
      </c>
      <c r="B221">
        <v>34</v>
      </c>
      <c r="C221">
        <v>-1</v>
      </c>
      <c r="D221">
        <v>633</v>
      </c>
      <c r="E221">
        <v>30.5</v>
      </c>
      <c r="F221" s="2">
        <v>5.2499999999999998E-2</v>
      </c>
      <c r="G221" s="3">
        <v>147</v>
      </c>
    </row>
    <row r="222" spans="1:7" x14ac:dyDescent="0.25">
      <c r="A222" s="1">
        <v>42125</v>
      </c>
      <c r="B222">
        <v>49</v>
      </c>
      <c r="C222">
        <v>-9</v>
      </c>
      <c r="D222">
        <v>556</v>
      </c>
      <c r="E222">
        <v>50.3</v>
      </c>
      <c r="F222" s="2">
        <v>7.9100000000000004E-2</v>
      </c>
      <c r="G222" s="3">
        <v>167</v>
      </c>
    </row>
    <row r="223" spans="1:7" x14ac:dyDescent="0.25">
      <c r="A223" s="1">
        <v>42156</v>
      </c>
      <c r="B223">
        <v>51</v>
      </c>
      <c r="C223">
        <v>-23</v>
      </c>
      <c r="D223">
        <v>513</v>
      </c>
      <c r="E223">
        <v>55.1</v>
      </c>
      <c r="F223" s="2">
        <v>5.5399999999999998E-2</v>
      </c>
      <c r="G223" s="3">
        <v>179</v>
      </c>
    </row>
    <row r="224" spans="1:7" x14ac:dyDescent="0.25">
      <c r="A224" s="1">
        <v>42186</v>
      </c>
      <c r="B224">
        <v>19</v>
      </c>
      <c r="C224">
        <v>-11</v>
      </c>
      <c r="D224">
        <v>428</v>
      </c>
      <c r="E224">
        <v>18.3</v>
      </c>
      <c r="F224" s="2">
        <v>1.5800000000000002E-2</v>
      </c>
      <c r="G224" s="3">
        <v>146</v>
      </c>
    </row>
    <row r="225" spans="1:7" x14ac:dyDescent="0.25">
      <c r="A225" s="1">
        <v>42217</v>
      </c>
      <c r="B225">
        <v>30</v>
      </c>
      <c r="C225">
        <v>6</v>
      </c>
      <c r="D225">
        <v>449</v>
      </c>
      <c r="E225">
        <v>32.5</v>
      </c>
      <c r="F225" s="2">
        <v>-1.3299999999999999E-2</v>
      </c>
      <c r="G225" s="3">
        <v>157</v>
      </c>
    </row>
    <row r="226" spans="1:7" x14ac:dyDescent="0.25">
      <c r="A226" s="1">
        <v>42248</v>
      </c>
      <c r="B226">
        <v>26</v>
      </c>
      <c r="C226">
        <v>8</v>
      </c>
      <c r="D226">
        <v>526</v>
      </c>
      <c r="E226">
        <v>31.2</v>
      </c>
      <c r="F226" s="2">
        <v>-1.52E-2</v>
      </c>
      <c r="G226" s="3">
        <v>148</v>
      </c>
    </row>
    <row r="227" spans="1:7" x14ac:dyDescent="0.25">
      <c r="A227" s="1">
        <v>42278</v>
      </c>
      <c r="B227">
        <v>18</v>
      </c>
      <c r="C227">
        <v>-11</v>
      </c>
      <c r="D227">
        <v>227</v>
      </c>
      <c r="E227">
        <v>23.7</v>
      </c>
      <c r="F227" s="2">
        <v>1.5100000000000001E-2</v>
      </c>
      <c r="G227" s="3">
        <v>114</v>
      </c>
    </row>
    <row r="228" spans="1:7" x14ac:dyDescent="0.25">
      <c r="A228" s="1">
        <v>42309</v>
      </c>
      <c r="B228">
        <v>26</v>
      </c>
      <c r="C228">
        <v>4</v>
      </c>
      <c r="D228">
        <v>491</v>
      </c>
      <c r="E228">
        <v>23.5</v>
      </c>
      <c r="F228" s="2">
        <v>7.3800000000000004E-2</v>
      </c>
      <c r="G228" s="3">
        <v>144</v>
      </c>
    </row>
    <row r="229" spans="1:7" x14ac:dyDescent="0.25">
      <c r="A229" s="1">
        <v>42339</v>
      </c>
      <c r="B229">
        <v>29</v>
      </c>
      <c r="C229">
        <v>1</v>
      </c>
      <c r="D229">
        <v>557</v>
      </c>
      <c r="E229">
        <v>35.5</v>
      </c>
      <c r="F229" s="2">
        <v>2.86E-2</v>
      </c>
      <c r="G229" s="3">
        <v>157</v>
      </c>
    </row>
    <row r="230" spans="1:7" x14ac:dyDescent="0.25">
      <c r="A230" s="1">
        <v>42370</v>
      </c>
      <c r="B230">
        <v>37</v>
      </c>
      <c r="C230">
        <v>-16</v>
      </c>
      <c r="D230">
        <v>605</v>
      </c>
      <c r="E230">
        <v>44.5</v>
      </c>
      <c r="F230" s="2">
        <v>1.38E-2</v>
      </c>
      <c r="G230" s="3">
        <v>164</v>
      </c>
    </row>
    <row r="231" spans="1:7" x14ac:dyDescent="0.25">
      <c r="A231" s="1">
        <v>42401</v>
      </c>
      <c r="B231">
        <v>4</v>
      </c>
      <c r="C231">
        <v>3</v>
      </c>
      <c r="D231">
        <v>583</v>
      </c>
      <c r="E231">
        <v>9.4</v>
      </c>
      <c r="F231" s="2">
        <v>-1.6999999999999999E-3</v>
      </c>
      <c r="G231" s="3">
        <v>123</v>
      </c>
    </row>
    <row r="232" spans="1:7" x14ac:dyDescent="0.25">
      <c r="A232" s="1">
        <v>42430</v>
      </c>
      <c r="B232">
        <v>21</v>
      </c>
      <c r="C232">
        <v>-1</v>
      </c>
      <c r="D232">
        <v>510</v>
      </c>
      <c r="E232">
        <v>26.8</v>
      </c>
      <c r="F232" s="2">
        <v>3.7499999999999999E-2</v>
      </c>
      <c r="G232" s="3">
        <v>133</v>
      </c>
    </row>
    <row r="233" spans="1:7" x14ac:dyDescent="0.25">
      <c r="A233" s="1">
        <v>42461</v>
      </c>
      <c r="B233">
        <v>38</v>
      </c>
      <c r="C233">
        <v>-8</v>
      </c>
      <c r="D233">
        <v>534</v>
      </c>
      <c r="E233">
        <v>38.1</v>
      </c>
      <c r="F233" s="2">
        <v>7.3899999999999993E-2</v>
      </c>
      <c r="G233" s="3">
        <v>153</v>
      </c>
    </row>
    <row r="234" spans="1:7" x14ac:dyDescent="0.25">
      <c r="A234" s="1">
        <v>42491</v>
      </c>
      <c r="B234">
        <v>50</v>
      </c>
      <c r="C234">
        <v>22</v>
      </c>
      <c r="D234">
        <v>565</v>
      </c>
      <c r="E234">
        <v>49.9</v>
      </c>
      <c r="F234" s="2">
        <v>6.6000000000000003E-2</v>
      </c>
      <c r="G234" s="3">
        <v>161</v>
      </c>
    </row>
    <row r="235" spans="1:7" x14ac:dyDescent="0.25">
      <c r="A235" s="1">
        <v>42522</v>
      </c>
      <c r="B235">
        <v>48</v>
      </c>
      <c r="C235">
        <v>19</v>
      </c>
      <c r="D235">
        <v>462</v>
      </c>
      <c r="E235">
        <v>47.4</v>
      </c>
      <c r="F235" s="2">
        <v>9.2499999999999999E-2</v>
      </c>
      <c r="G235" s="3">
        <v>172</v>
      </c>
    </row>
    <row r="236" spans="1:7" x14ac:dyDescent="0.25">
      <c r="A236" s="1">
        <v>42552</v>
      </c>
      <c r="B236">
        <v>39</v>
      </c>
      <c r="C236">
        <v>-11</v>
      </c>
      <c r="D236">
        <v>454</v>
      </c>
      <c r="E236">
        <v>41.2</v>
      </c>
      <c r="F236" s="2">
        <v>-1.61E-2</v>
      </c>
      <c r="G236" s="3">
        <v>159</v>
      </c>
    </row>
    <row r="237" spans="1:7" x14ac:dyDescent="0.25">
      <c r="A237" s="1">
        <v>42583</v>
      </c>
      <c r="B237">
        <v>34</v>
      </c>
      <c r="C237">
        <v>-8</v>
      </c>
      <c r="D237">
        <v>347</v>
      </c>
      <c r="E237">
        <v>40</v>
      </c>
      <c r="F237" s="2">
        <v>1.2200000000000001E-2</v>
      </c>
      <c r="G237" s="3">
        <v>164</v>
      </c>
    </row>
    <row r="238" spans="1:7" x14ac:dyDescent="0.25">
      <c r="A238" s="1">
        <v>42614</v>
      </c>
      <c r="B238">
        <v>48</v>
      </c>
      <c r="C238">
        <v>7</v>
      </c>
      <c r="D238">
        <v>514</v>
      </c>
      <c r="E238">
        <v>54.9</v>
      </c>
      <c r="F238" s="2">
        <v>-4.3700000000000003E-2</v>
      </c>
      <c r="G238" s="3">
        <v>169</v>
      </c>
    </row>
    <row r="239" spans="1:7" x14ac:dyDescent="0.25">
      <c r="A239" s="1">
        <v>42644</v>
      </c>
      <c r="B239">
        <v>38</v>
      </c>
      <c r="C239">
        <v>10</v>
      </c>
      <c r="D239">
        <v>510</v>
      </c>
      <c r="E239">
        <v>36.299999999999997</v>
      </c>
      <c r="F239" s="2">
        <v>3.0700000000000002E-2</v>
      </c>
      <c r="G239" s="3">
        <v>167</v>
      </c>
    </row>
    <row r="240" spans="1:7" x14ac:dyDescent="0.25">
      <c r="A240" s="1">
        <v>42675</v>
      </c>
      <c r="B240">
        <v>47</v>
      </c>
      <c r="C240">
        <v>5</v>
      </c>
      <c r="D240">
        <v>520</v>
      </c>
      <c r="E240">
        <v>53.5</v>
      </c>
      <c r="F240" s="2">
        <v>6.8999999999999999E-3</v>
      </c>
      <c r="G240" s="3">
        <v>183</v>
      </c>
    </row>
    <row r="241" spans="1:7" x14ac:dyDescent="0.25">
      <c r="A241" s="1">
        <v>42705</v>
      </c>
      <c r="B241">
        <v>47</v>
      </c>
      <c r="C241">
        <v>-18</v>
      </c>
      <c r="D241">
        <v>439</v>
      </c>
      <c r="E241">
        <v>50.8</v>
      </c>
      <c r="F241" s="2">
        <v>-3.4000000000000002E-2</v>
      </c>
      <c r="G241" s="3">
        <v>187</v>
      </c>
    </row>
    <row r="242" spans="1:7" x14ac:dyDescent="0.25">
      <c r="A242" s="1">
        <v>42736</v>
      </c>
      <c r="B242">
        <v>37</v>
      </c>
      <c r="C242">
        <v>13</v>
      </c>
      <c r="D242">
        <v>451</v>
      </c>
      <c r="E242">
        <v>42.6</v>
      </c>
      <c r="F242" s="2">
        <v>-6.1400000000000003E-2</v>
      </c>
      <c r="G242" s="3">
        <v>174</v>
      </c>
    </row>
    <row r="243" spans="1:7" x14ac:dyDescent="0.25">
      <c r="A243" s="1">
        <v>42767</v>
      </c>
      <c r="B243">
        <v>34</v>
      </c>
      <c r="C243">
        <v>-10</v>
      </c>
      <c r="D243">
        <v>491</v>
      </c>
      <c r="E243">
        <v>46.7</v>
      </c>
      <c r="F243" s="2">
        <v>-4.5100000000000001E-2</v>
      </c>
      <c r="G243" s="3">
        <v>168</v>
      </c>
    </row>
    <row r="244" spans="1:7" x14ac:dyDescent="0.25">
      <c r="A244" s="1">
        <v>42795</v>
      </c>
      <c r="B244">
        <v>46</v>
      </c>
      <c r="C244">
        <v>2</v>
      </c>
      <c r="D244">
        <v>499</v>
      </c>
      <c r="E244">
        <v>58.8</v>
      </c>
      <c r="F244" s="2">
        <v>-4.53E-2</v>
      </c>
      <c r="G244" s="3">
        <v>176</v>
      </c>
    </row>
    <row r="245" spans="1:7" x14ac:dyDescent="0.25">
      <c r="A245" s="1">
        <v>42826</v>
      </c>
      <c r="B245">
        <v>28</v>
      </c>
      <c r="C245">
        <v>8</v>
      </c>
      <c r="D245">
        <v>446</v>
      </c>
      <c r="E245">
        <v>37.4</v>
      </c>
      <c r="F245" s="2">
        <v>-3.6200000000000003E-2</v>
      </c>
      <c r="G245" s="3">
        <v>164</v>
      </c>
    </row>
    <row r="246" spans="1:7" x14ac:dyDescent="0.25">
      <c r="A246" s="1">
        <v>42856</v>
      </c>
      <c r="B246">
        <v>41</v>
      </c>
      <c r="C246">
        <v>0</v>
      </c>
      <c r="D246">
        <v>535</v>
      </c>
      <c r="E246">
        <v>44.9</v>
      </c>
      <c r="F246" s="2">
        <v>-3.9100000000000003E-2</v>
      </c>
      <c r="G246" s="3">
        <v>179</v>
      </c>
    </row>
    <row r="247" spans="1:7" x14ac:dyDescent="0.25">
      <c r="A247" s="1">
        <v>42887</v>
      </c>
      <c r="B247">
        <v>41</v>
      </c>
      <c r="C247">
        <v>21</v>
      </c>
      <c r="D247">
        <v>555</v>
      </c>
      <c r="E247">
        <v>50.8</v>
      </c>
      <c r="F247" s="2">
        <v>-3.4000000000000002E-2</v>
      </c>
      <c r="G247" s="3"/>
    </row>
    <row r="248" spans="1:7" x14ac:dyDescent="0.25">
      <c r="A248" s="1">
        <v>42917</v>
      </c>
      <c r="B248">
        <v>36</v>
      </c>
      <c r="C248">
        <v>-6</v>
      </c>
      <c r="D248">
        <v>516</v>
      </c>
      <c r="E248">
        <v>41.6</v>
      </c>
      <c r="F248" s="2">
        <v>-6.8999999999999999E-3</v>
      </c>
      <c r="G248" s="3"/>
    </row>
    <row r="249" spans="1:7" x14ac:dyDescent="0.25">
      <c r="A249" s="1">
        <v>42948</v>
      </c>
      <c r="B249">
        <v>35</v>
      </c>
      <c r="C249">
        <v>0</v>
      </c>
      <c r="D249">
        <v>528</v>
      </c>
      <c r="E249">
        <v>39.799999999999997</v>
      </c>
      <c r="F249" s="2">
        <v>5.0000000000000001E-3</v>
      </c>
      <c r="G249" s="3"/>
    </row>
    <row r="250" spans="1:7" x14ac:dyDescent="0.25">
      <c r="A250" s="1">
        <v>42979</v>
      </c>
      <c r="B250">
        <v>46</v>
      </c>
      <c r="C250">
        <v>-2</v>
      </c>
      <c r="D250">
        <v>397</v>
      </c>
      <c r="E250">
        <v>49.2</v>
      </c>
      <c r="F250" s="2">
        <v>-2.12E-2</v>
      </c>
      <c r="G250" s="3"/>
    </row>
    <row r="251" spans="1:7" x14ac:dyDescent="0.25">
      <c r="A251" s="1">
        <v>43009</v>
      </c>
      <c r="B251">
        <v>27</v>
      </c>
      <c r="C251">
        <v>20</v>
      </c>
      <c r="D251">
        <v>451</v>
      </c>
      <c r="E251">
        <v>27</v>
      </c>
      <c r="F251" s="2">
        <v>1.78E-2</v>
      </c>
      <c r="G251"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1"/>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17.7109375" style="4" customWidth="1"/>
    <col min="2" max="10" width="9.7109375" style="4" customWidth="1"/>
    <col min="11" max="300" width="9.140625" style="4"/>
    <col min="301" max="301" width="63.140625" style="4" bestFit="1" customWidth="1"/>
    <col min="302" max="16384" width="9.140625" style="4"/>
  </cols>
  <sheetData>
    <row r="1" spans="1:301" ht="12" customHeight="1" x14ac:dyDescent="0.25">
      <c r="A1" s="5" t="s">
        <v>7</v>
      </c>
      <c r="B1" s="4" t="s">
        <v>34</v>
      </c>
      <c r="M1" s="13" t="s">
        <v>130</v>
      </c>
      <c r="T1" s="14" t="s">
        <v>24</v>
      </c>
      <c r="U1" s="13"/>
      <c r="W1" s="13" t="s">
        <v>35</v>
      </c>
      <c r="X1" s="13">
        <v>16</v>
      </c>
      <c r="Z1" s="19" t="s">
        <v>33</v>
      </c>
      <c r="JV1"/>
      <c r="KO1" s="18" t="s">
        <v>33</v>
      </c>
    </row>
    <row r="2" spans="1:301" ht="12" customHeight="1" outlineLevel="1" thickBot="1" x14ac:dyDescent="0.25">
      <c r="A2" s="7" t="s">
        <v>8</v>
      </c>
      <c r="B2" s="7" t="s">
        <v>9</v>
      </c>
      <c r="C2" s="7" t="s">
        <v>10</v>
      </c>
      <c r="D2" s="7" t="s">
        <v>11</v>
      </c>
      <c r="E2" s="7" t="s">
        <v>12</v>
      </c>
      <c r="F2" s="7" t="s">
        <v>13</v>
      </c>
      <c r="G2" s="7" t="s">
        <v>14</v>
      </c>
      <c r="H2" s="7" t="s">
        <v>15</v>
      </c>
      <c r="I2" s="7" t="s">
        <v>16</v>
      </c>
      <c r="J2" s="7" t="s">
        <v>17</v>
      </c>
      <c r="K2" s="7" t="s">
        <v>18</v>
      </c>
    </row>
    <row r="3" spans="1:301" ht="12" customHeight="1" outlineLevel="1" x14ac:dyDescent="0.2">
      <c r="A3" s="9" t="s">
        <v>1</v>
      </c>
      <c r="B3" s="10">
        <v>245</v>
      </c>
      <c r="C3" s="4">
        <v>35.991836734693877</v>
      </c>
      <c r="D3" s="4">
        <v>36</v>
      </c>
      <c r="E3" s="4">
        <v>10.164221981923919</v>
      </c>
      <c r="F3" s="4">
        <v>37.393877049810264</v>
      </c>
      <c r="G3" s="4">
        <v>0.64936832257084343</v>
      </c>
      <c r="H3" s="4">
        <v>4</v>
      </c>
      <c r="I3" s="4">
        <v>66</v>
      </c>
      <c r="J3" s="4">
        <v>-0.12115417074537189</v>
      </c>
      <c r="K3" s="4">
        <v>0.27327856299798681</v>
      </c>
    </row>
    <row r="4" spans="1:301" ht="12" customHeight="1" outlineLevel="1" x14ac:dyDescent="0.2">
      <c r="A4" s="9" t="s">
        <v>2</v>
      </c>
      <c r="B4" s="10">
        <v>245</v>
      </c>
      <c r="C4" s="4">
        <v>1.2244897959183674</v>
      </c>
      <c r="D4" s="4">
        <v>1</v>
      </c>
      <c r="E4" s="4">
        <v>10.059791140570645</v>
      </c>
      <c r="F4" s="4">
        <v>10.113640011673061</v>
      </c>
      <c r="G4" s="4">
        <v>0.64269648085046016</v>
      </c>
      <c r="H4" s="4">
        <v>-25</v>
      </c>
      <c r="I4" s="4">
        <v>28</v>
      </c>
      <c r="J4" s="4">
        <v>1.4151111628164837E-2</v>
      </c>
      <c r="K4" s="4">
        <v>-0.23005316656379859</v>
      </c>
    </row>
    <row r="5" spans="1:301" ht="12" customHeight="1" outlineLevel="1" x14ac:dyDescent="0.2">
      <c r="A5" s="9" t="s">
        <v>3</v>
      </c>
      <c r="B5" s="10">
        <v>245</v>
      </c>
      <c r="C5" s="4">
        <v>506.43673469387755</v>
      </c>
      <c r="D5" s="4">
        <v>507</v>
      </c>
      <c r="E5" s="4">
        <v>101.24354400359965</v>
      </c>
      <c r="F5" s="4">
        <v>516.41706369316398</v>
      </c>
      <c r="G5" s="4">
        <v>6.4682127621440006</v>
      </c>
      <c r="H5" s="4">
        <v>-85</v>
      </c>
      <c r="I5" s="11">
        <v>1055</v>
      </c>
      <c r="J5" s="4">
        <v>0.62099720259154845</v>
      </c>
      <c r="K5" s="4">
        <v>13.841498795237154</v>
      </c>
    </row>
    <row r="6" spans="1:301" ht="12" customHeight="1" outlineLevel="1" x14ac:dyDescent="0.2">
      <c r="A6" s="9" t="s">
        <v>4</v>
      </c>
      <c r="B6" s="10">
        <v>245</v>
      </c>
      <c r="C6" s="4">
        <v>40.934693877550991</v>
      </c>
      <c r="D6" s="4">
        <v>40.700000000000003</v>
      </c>
      <c r="E6" s="4">
        <v>10.937099426302463</v>
      </c>
      <c r="F6" s="4">
        <v>42.364856440503729</v>
      </c>
      <c r="G6" s="4">
        <v>0.6987456512538931</v>
      </c>
      <c r="H6" s="4">
        <v>9.4</v>
      </c>
      <c r="I6" s="4">
        <v>69.900000000000006</v>
      </c>
      <c r="J6" s="4">
        <v>-2.621516002361033E-2</v>
      </c>
      <c r="K6" s="4">
        <v>-0.13423730567897163</v>
      </c>
    </row>
    <row r="7" spans="1:301" ht="12" customHeight="1" outlineLevel="1" x14ac:dyDescent="0.2">
      <c r="A7" s="9" t="s">
        <v>5</v>
      </c>
      <c r="B7" s="10">
        <v>245</v>
      </c>
      <c r="C7" s="12">
        <v>6.3918367346938679E-4</v>
      </c>
      <c r="D7" s="12">
        <v>4.0000000000000001E-3</v>
      </c>
      <c r="E7" s="4">
        <v>3.5470797492313542E-2</v>
      </c>
      <c r="F7" s="4">
        <v>3.5404104454778949E-2</v>
      </c>
      <c r="G7" s="12">
        <v>2.2661461259697755E-3</v>
      </c>
      <c r="H7" s="4">
        <v>-9.9599999999999994E-2</v>
      </c>
      <c r="I7" s="4">
        <v>9.2499999999999999E-2</v>
      </c>
      <c r="J7" s="4">
        <v>-0.25073856962576868</v>
      </c>
      <c r="K7" s="4">
        <v>-0.25201034918796239</v>
      </c>
    </row>
    <row r="8" spans="1:301" ht="12" customHeight="1" outlineLevel="1" x14ac:dyDescent="0.2">
      <c r="A8" s="9" t="s">
        <v>6</v>
      </c>
      <c r="B8" s="10">
        <v>245</v>
      </c>
      <c r="C8" s="4">
        <v>161.77142857142857</v>
      </c>
      <c r="D8" s="4">
        <v>162</v>
      </c>
      <c r="E8" s="4">
        <v>12.979681473269713</v>
      </c>
      <c r="F8" s="4">
        <v>162.28918507354928</v>
      </c>
      <c r="G8" s="4">
        <v>0.8292414314435913</v>
      </c>
      <c r="H8" s="4">
        <v>114</v>
      </c>
      <c r="I8" s="4">
        <v>203</v>
      </c>
      <c r="J8" s="4">
        <v>-0.26186801023110318</v>
      </c>
      <c r="K8" s="4">
        <v>1.1650110348296372</v>
      </c>
    </row>
    <row r="9" spans="1:301" ht="12" customHeight="1" x14ac:dyDescent="0.2">
      <c r="A9" s="17"/>
    </row>
    <row r="10" spans="1:301" ht="12" customHeight="1" x14ac:dyDescent="0.2">
      <c r="A10" s="5" t="s">
        <v>19</v>
      </c>
    </row>
    <row r="11" spans="1:301" ht="12" customHeight="1" outlineLevel="1" thickBot="1" x14ac:dyDescent="0.25">
      <c r="A11" s="7" t="s">
        <v>8</v>
      </c>
      <c r="B11" s="7" t="s">
        <v>20</v>
      </c>
      <c r="C11" s="7" t="s">
        <v>21</v>
      </c>
      <c r="D11" s="7" t="s">
        <v>22</v>
      </c>
      <c r="E11" s="7" t="s">
        <v>23</v>
      </c>
    </row>
    <row r="12" spans="1:301" ht="12" customHeight="1" outlineLevel="1" x14ac:dyDescent="0.2">
      <c r="A12" s="6" t="s">
        <v>1</v>
      </c>
      <c r="B12" s="71">
        <v>3.9829620494943534E-2</v>
      </c>
      <c r="C12" s="71">
        <v>4.9311064934228648E-2</v>
      </c>
      <c r="D12" s="71">
        <v>4.9033048651967101E-2</v>
      </c>
      <c r="E12" s="71">
        <v>6.3354877316787503E-2</v>
      </c>
    </row>
    <row r="13" spans="1:301" ht="12" customHeight="1" outlineLevel="1" x14ac:dyDescent="0.2">
      <c r="A13" s="6" t="s">
        <v>2</v>
      </c>
      <c r="B13" s="71">
        <v>-2.7702588052097694E-2</v>
      </c>
      <c r="C13" s="71">
        <v>3.8387904544431861E-2</v>
      </c>
      <c r="D13" s="71">
        <v>7.3995893876336635E-2</v>
      </c>
      <c r="E13" s="71">
        <v>-4.5178172100286407E-2</v>
      </c>
    </row>
    <row r="14" spans="1:301" ht="12" customHeight="1" outlineLevel="1" x14ac:dyDescent="0.2">
      <c r="A14" s="6" t="s">
        <v>3</v>
      </c>
      <c r="B14" s="71">
        <v>-1.5321766773679633E-2</v>
      </c>
      <c r="C14" s="71">
        <v>1.2473388187199105E-2</v>
      </c>
      <c r="D14" s="71">
        <v>-5.9308907253666124E-2</v>
      </c>
      <c r="E14" s="71">
        <v>1.3461935556001517E-2</v>
      </c>
    </row>
    <row r="15" spans="1:301" ht="12" customHeight="1" outlineLevel="1" x14ac:dyDescent="0.2">
      <c r="A15" s="6" t="s">
        <v>4</v>
      </c>
      <c r="B15" s="71">
        <v>2.4009081706201731E-2</v>
      </c>
      <c r="C15" s="71">
        <v>0.10036145702267504</v>
      </c>
      <c r="D15" s="71">
        <v>6.5857847123764843E-2</v>
      </c>
      <c r="E15" s="71">
        <v>0.14227638201680104</v>
      </c>
    </row>
    <row r="16" spans="1:301" ht="12" customHeight="1" outlineLevel="1" x14ac:dyDescent="0.2">
      <c r="A16" s="6" t="s">
        <v>5</v>
      </c>
      <c r="B16" s="71">
        <v>0.36257983106677116</v>
      </c>
      <c r="C16" s="71">
        <v>0.17318735212541839</v>
      </c>
      <c r="D16" s="71">
        <v>-2.2455592966786429E-2</v>
      </c>
      <c r="E16" s="71">
        <v>6.0716815311918734E-2</v>
      </c>
    </row>
    <row r="17" spans="1:7" ht="12" customHeight="1" outlineLevel="1" x14ac:dyDescent="0.2">
      <c r="A17" s="6" t="s">
        <v>6</v>
      </c>
      <c r="B17" s="71">
        <v>0.33026273564072994</v>
      </c>
      <c r="C17" s="71">
        <v>0.14822175250296307</v>
      </c>
      <c r="D17" s="71">
        <v>0.11837378108646565</v>
      </c>
      <c r="E17" s="71">
        <v>0.12064600828654692</v>
      </c>
    </row>
    <row r="18" spans="1:7" ht="12" customHeight="1" x14ac:dyDescent="0.2">
      <c r="A18" s="17"/>
    </row>
    <row r="19" spans="1:7" ht="12" customHeight="1" x14ac:dyDescent="0.2">
      <c r="A19" s="5" t="s">
        <v>25</v>
      </c>
    </row>
    <row r="20" spans="1:7" ht="12" customHeight="1" outlineLevel="1" thickBot="1" x14ac:dyDescent="0.25">
      <c r="A20" s="7" t="s">
        <v>8</v>
      </c>
      <c r="B20" s="8" t="s">
        <v>26</v>
      </c>
    </row>
    <row r="21" spans="1:7" ht="12" customHeight="1" outlineLevel="1" thickBot="1" x14ac:dyDescent="0.25">
      <c r="A21" s="6" t="s">
        <v>1</v>
      </c>
      <c r="B21" s="15">
        <v>1</v>
      </c>
      <c r="C21" s="16" t="s">
        <v>27</v>
      </c>
    </row>
    <row r="22" spans="1:7" ht="12" customHeight="1" outlineLevel="1" thickBot="1" x14ac:dyDescent="0.25">
      <c r="A22" s="6" t="s">
        <v>2</v>
      </c>
      <c r="B22" s="71">
        <v>4.9919819857905882E-2</v>
      </c>
      <c r="C22" s="15">
        <v>1</v>
      </c>
      <c r="D22" s="16" t="s">
        <v>28</v>
      </c>
    </row>
    <row r="23" spans="1:7" ht="12" customHeight="1" outlineLevel="1" thickBot="1" x14ac:dyDescent="0.25">
      <c r="A23" s="6" t="s">
        <v>3</v>
      </c>
      <c r="B23" s="71">
        <v>-5.6629354611837608E-2</v>
      </c>
      <c r="C23" s="71">
        <v>1.5914687574807018E-2</v>
      </c>
      <c r="D23" s="15">
        <v>1</v>
      </c>
      <c r="E23" s="16" t="s">
        <v>29</v>
      </c>
    </row>
    <row r="24" spans="1:7" ht="12" customHeight="1" outlineLevel="1" thickBot="1" x14ac:dyDescent="0.25">
      <c r="A24" s="6" t="s">
        <v>4</v>
      </c>
      <c r="B24" s="71">
        <v>0.94436065798499191</v>
      </c>
      <c r="C24" s="71">
        <v>1.3431822379176117E-2</v>
      </c>
      <c r="D24" s="71">
        <v>-8.3737852516385144E-2</v>
      </c>
      <c r="E24" s="15">
        <v>1</v>
      </c>
      <c r="F24" s="16" t="s">
        <v>30</v>
      </c>
    </row>
    <row r="25" spans="1:7" ht="12" customHeight="1" outlineLevel="1" thickBot="1" x14ac:dyDescent="0.25">
      <c r="A25" s="6" t="s">
        <v>5</v>
      </c>
      <c r="B25" s="71">
        <v>-1.0269648167747345E-2</v>
      </c>
      <c r="C25" s="71">
        <v>2.2854382024596252E-2</v>
      </c>
      <c r="D25" s="71">
        <v>4.0721826158527964E-2</v>
      </c>
      <c r="E25" s="71">
        <v>-0.20895219977387355</v>
      </c>
      <c r="F25" s="15">
        <v>1</v>
      </c>
      <c r="G25" s="16" t="s">
        <v>31</v>
      </c>
    </row>
    <row r="26" spans="1:7" ht="12" customHeight="1" outlineLevel="1" x14ac:dyDescent="0.2">
      <c r="A26" s="6" t="s">
        <v>6</v>
      </c>
      <c r="B26" s="71">
        <v>0.70348482491699826</v>
      </c>
      <c r="C26" s="71">
        <v>-1.7276594648682416E-2</v>
      </c>
      <c r="D26" s="71">
        <v>0.36840539247134735</v>
      </c>
      <c r="E26" s="71">
        <v>0.6822238005825958</v>
      </c>
      <c r="F26" s="71">
        <v>-0.18381843011995697</v>
      </c>
      <c r="G26" s="15">
        <v>1</v>
      </c>
    </row>
    <row r="27" spans="1:7" ht="12" customHeight="1" x14ac:dyDescent="0.2">
      <c r="A27" s="17"/>
    </row>
    <row r="31" spans="1:7" ht="12" customHeight="1" x14ac:dyDescent="0.2">
      <c r="A31" s="13" t="s">
        <v>32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245"/>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17.7109375" style="4" customWidth="1"/>
    <col min="2" max="10" width="9.7109375" style="4" customWidth="1"/>
    <col min="11" max="300" width="9.140625" style="4"/>
    <col min="301" max="301" width="63.140625" style="4" bestFit="1" customWidth="1"/>
    <col min="302" max="16384" width="9.140625" style="4"/>
  </cols>
  <sheetData>
    <row r="1" spans="1:301" ht="12" customHeight="1" x14ac:dyDescent="0.25">
      <c r="A1" s="5" t="s">
        <v>7</v>
      </c>
      <c r="B1" s="4" t="s">
        <v>43</v>
      </c>
      <c r="U1" s="13"/>
      <c r="V1" s="19" t="s">
        <v>36</v>
      </c>
      <c r="W1" s="13" t="s">
        <v>35</v>
      </c>
      <c r="X1" s="13">
        <v>10</v>
      </c>
      <c r="Z1" s="19" t="s">
        <v>42</v>
      </c>
      <c r="AA1"/>
      <c r="AB1"/>
      <c r="AC1"/>
      <c r="AD1"/>
      <c r="JV1"/>
      <c r="KO1" s="18" t="s">
        <v>42</v>
      </c>
    </row>
    <row r="2" spans="1:301" ht="12" customHeight="1" outlineLevel="1" thickBot="1" x14ac:dyDescent="0.3">
      <c r="A2" s="7" t="s">
        <v>8</v>
      </c>
      <c r="B2" s="7" t="s">
        <v>9</v>
      </c>
      <c r="C2" s="7" t="s">
        <v>10</v>
      </c>
      <c r="D2" s="7" t="s">
        <v>11</v>
      </c>
      <c r="E2" s="7" t="s">
        <v>12</v>
      </c>
      <c r="F2" s="7" t="s">
        <v>13</v>
      </c>
      <c r="G2" s="7" t="s">
        <v>14</v>
      </c>
      <c r="H2" s="7" t="s">
        <v>15</v>
      </c>
      <c r="I2" s="7" t="s">
        <v>16</v>
      </c>
      <c r="J2" s="6"/>
      <c r="AA2"/>
      <c r="AB2"/>
      <c r="AC2"/>
      <c r="AD2"/>
    </row>
    <row r="3" spans="1:301" ht="12" customHeight="1" outlineLevel="1" x14ac:dyDescent="0.25">
      <c r="A3" s="9" t="s">
        <v>1</v>
      </c>
      <c r="B3" s="10">
        <v>245</v>
      </c>
      <c r="C3" s="4">
        <v>35.991836734693877</v>
      </c>
      <c r="D3" s="4">
        <v>36</v>
      </c>
      <c r="E3" s="4">
        <v>10.164221981923919</v>
      </c>
      <c r="F3" s="4">
        <v>37.393877049810264</v>
      </c>
      <c r="G3" s="4">
        <v>0.64936832257084343</v>
      </c>
      <c r="H3" s="4">
        <v>4</v>
      </c>
      <c r="I3" s="4">
        <v>66</v>
      </c>
      <c r="AA3"/>
      <c r="AB3"/>
      <c r="AC3"/>
      <c r="AD3"/>
    </row>
    <row r="4" spans="1:301" ht="12" customHeight="1" outlineLevel="1" x14ac:dyDescent="0.25">
      <c r="A4" s="9" t="s">
        <v>2</v>
      </c>
      <c r="B4" s="10">
        <v>245</v>
      </c>
      <c r="C4" s="4">
        <v>1.2244897959183674</v>
      </c>
      <c r="D4" s="4">
        <v>1</v>
      </c>
      <c r="E4" s="4">
        <v>10.059791140570645</v>
      </c>
      <c r="F4" s="4">
        <v>10.113640011673061</v>
      </c>
      <c r="G4" s="4">
        <v>0.64269648085046016</v>
      </c>
      <c r="H4" s="4">
        <v>-25</v>
      </c>
      <c r="I4" s="4">
        <v>28</v>
      </c>
      <c r="AA4"/>
      <c r="AB4"/>
      <c r="AC4"/>
      <c r="AD4"/>
    </row>
    <row r="5" spans="1:301" ht="12" customHeight="1" outlineLevel="1" x14ac:dyDescent="0.25">
      <c r="A5" s="9" t="s">
        <v>6</v>
      </c>
      <c r="B5" s="10">
        <v>245</v>
      </c>
      <c r="C5" s="4">
        <v>161.77142857142857</v>
      </c>
      <c r="D5" s="4">
        <v>162</v>
      </c>
      <c r="E5" s="4">
        <v>12.979681473269713</v>
      </c>
      <c r="F5" s="4">
        <v>162.28918507354928</v>
      </c>
      <c r="G5" s="4">
        <v>0.8292414314435913</v>
      </c>
      <c r="H5" s="4">
        <v>114</v>
      </c>
      <c r="I5" s="4">
        <v>203</v>
      </c>
      <c r="AA5"/>
      <c r="AB5"/>
      <c r="AC5"/>
      <c r="AD5"/>
    </row>
    <row r="6" spans="1:301" ht="12" customHeight="1" x14ac:dyDescent="0.25">
      <c r="A6" s="17"/>
      <c r="AA6"/>
      <c r="AB6"/>
      <c r="AC6"/>
      <c r="AD6"/>
    </row>
    <row r="7" spans="1:301" ht="12" customHeight="1" x14ac:dyDescent="0.25">
      <c r="A7" s="5" t="s">
        <v>37</v>
      </c>
      <c r="C7" s="13" t="s">
        <v>38</v>
      </c>
      <c r="AA7"/>
      <c r="AB7"/>
      <c r="AC7"/>
      <c r="AD7"/>
    </row>
    <row r="8" spans="1:301" ht="12" customHeight="1" outlineLevel="1" x14ac:dyDescent="0.25">
      <c r="A8" s="4" t="s">
        <v>39</v>
      </c>
      <c r="AA8"/>
      <c r="AB8"/>
      <c r="AC8"/>
      <c r="AD8"/>
    </row>
    <row r="9" spans="1:301" ht="12" customHeight="1" outlineLevel="1" x14ac:dyDescent="0.25">
      <c r="AA9"/>
      <c r="AB9"/>
      <c r="AC9"/>
      <c r="AD9"/>
    </row>
    <row r="10" spans="1:301" ht="12" customHeight="1" outlineLevel="1" x14ac:dyDescent="0.25">
      <c r="AA10"/>
      <c r="AB10"/>
      <c r="AC10"/>
      <c r="AD10"/>
    </row>
    <row r="11" spans="1:301" ht="12" customHeight="1" outlineLevel="1" x14ac:dyDescent="0.25">
      <c r="AA11"/>
      <c r="AB11"/>
      <c r="AC11"/>
      <c r="AD11"/>
    </row>
    <row r="12" spans="1:301" ht="12" customHeight="1" outlineLevel="1" x14ac:dyDescent="0.25">
      <c r="AA12"/>
      <c r="AB12"/>
      <c r="AC12"/>
      <c r="AD12"/>
    </row>
    <row r="13" spans="1:301" ht="12" customHeight="1" outlineLevel="1" x14ac:dyDescent="0.25">
      <c r="AA13"/>
      <c r="AB13"/>
      <c r="AC13"/>
      <c r="AD13"/>
    </row>
    <row r="14" spans="1:301" ht="12" customHeight="1" outlineLevel="1" x14ac:dyDescent="0.25">
      <c r="AA14"/>
      <c r="AB14"/>
      <c r="AC14"/>
      <c r="AD14"/>
    </row>
    <row r="15" spans="1:301" ht="12" customHeight="1" outlineLevel="1" x14ac:dyDescent="0.25">
      <c r="AA15"/>
      <c r="AB15"/>
      <c r="AC15"/>
      <c r="AD15"/>
    </row>
    <row r="16" spans="1:301" ht="12" customHeight="1" outlineLevel="1" x14ac:dyDescent="0.25">
      <c r="AA16"/>
      <c r="AB16"/>
      <c r="AC16"/>
      <c r="AD16"/>
    </row>
    <row r="17" spans="1:30" ht="12" customHeight="1" outlineLevel="1" x14ac:dyDescent="0.25">
      <c r="AA17"/>
      <c r="AB17"/>
      <c r="AC17"/>
      <c r="AD17"/>
    </row>
    <row r="18" spans="1:30" ht="12" customHeight="1" outlineLevel="1" x14ac:dyDescent="0.25">
      <c r="A18" s="4" t="s">
        <v>39</v>
      </c>
      <c r="AA18"/>
      <c r="AB18"/>
      <c r="AC18"/>
      <c r="AD18"/>
    </row>
    <row r="19" spans="1:30" ht="12" customHeight="1" outlineLevel="1" x14ac:dyDescent="0.25">
      <c r="AA19"/>
      <c r="AB19"/>
      <c r="AC19"/>
      <c r="AD19"/>
    </row>
    <row r="20" spans="1:30" ht="12" customHeight="1" outlineLevel="1" x14ac:dyDescent="0.25">
      <c r="AA20"/>
      <c r="AB20"/>
      <c r="AC20"/>
      <c r="AD20"/>
    </row>
    <row r="21" spans="1:30" ht="12" customHeight="1" outlineLevel="1" x14ac:dyDescent="0.25">
      <c r="AA21"/>
      <c r="AB21"/>
      <c r="AC21"/>
      <c r="AD21"/>
    </row>
    <row r="22" spans="1:30" ht="12" customHeight="1" outlineLevel="1" x14ac:dyDescent="0.25">
      <c r="AA22"/>
      <c r="AB22"/>
      <c r="AC22"/>
      <c r="AD22"/>
    </row>
    <row r="23" spans="1:30" ht="12" customHeight="1" outlineLevel="1" x14ac:dyDescent="0.25">
      <c r="AA23"/>
      <c r="AB23"/>
      <c r="AC23"/>
      <c r="AD23"/>
    </row>
    <row r="24" spans="1:30" ht="12" customHeight="1" outlineLevel="1" x14ac:dyDescent="0.25">
      <c r="AA24"/>
      <c r="AB24"/>
      <c r="AC24"/>
      <c r="AD24"/>
    </row>
    <row r="25" spans="1:30" ht="12" customHeight="1" outlineLevel="1" x14ac:dyDescent="0.25">
      <c r="AA25"/>
      <c r="AB25"/>
      <c r="AC25"/>
      <c r="AD25"/>
    </row>
    <row r="26" spans="1:30" ht="12" customHeight="1" outlineLevel="1" x14ac:dyDescent="0.25">
      <c r="AA26"/>
      <c r="AB26"/>
      <c r="AC26"/>
      <c r="AD26"/>
    </row>
    <row r="27" spans="1:30" ht="12" customHeight="1" outlineLevel="1" x14ac:dyDescent="0.25">
      <c r="AA27"/>
      <c r="AB27"/>
      <c r="AC27"/>
      <c r="AD27"/>
    </row>
    <row r="28" spans="1:30" ht="12" customHeight="1" outlineLevel="1" x14ac:dyDescent="0.25">
      <c r="A28" s="4" t="s">
        <v>39</v>
      </c>
      <c r="AA28"/>
      <c r="AB28"/>
      <c r="AC28"/>
      <c r="AD28"/>
    </row>
    <row r="29" spans="1:30" ht="12" customHeight="1" outlineLevel="1" x14ac:dyDescent="0.25">
      <c r="AA29"/>
      <c r="AB29"/>
      <c r="AC29"/>
      <c r="AD29"/>
    </row>
    <row r="30" spans="1:30" ht="12" customHeight="1" outlineLevel="1" x14ac:dyDescent="0.25">
      <c r="AA30"/>
      <c r="AB30"/>
      <c r="AC30"/>
      <c r="AD30"/>
    </row>
    <row r="31" spans="1:30" ht="12" customHeight="1" outlineLevel="1" x14ac:dyDescent="0.25">
      <c r="AA31"/>
      <c r="AB31"/>
      <c r="AC31"/>
      <c r="AD31"/>
    </row>
    <row r="32" spans="1:30" ht="12" customHeight="1" outlineLevel="1" x14ac:dyDescent="0.25">
      <c r="AA32"/>
      <c r="AB32"/>
      <c r="AC32"/>
      <c r="AD32"/>
    </row>
    <row r="33" spans="1:30" ht="12" customHeight="1" outlineLevel="1" x14ac:dyDescent="0.25">
      <c r="AA33"/>
      <c r="AB33"/>
      <c r="AC33"/>
      <c r="AD33"/>
    </row>
    <row r="34" spans="1:30" ht="12" customHeight="1" outlineLevel="1" x14ac:dyDescent="0.25">
      <c r="AA34"/>
      <c r="AB34"/>
      <c r="AC34"/>
      <c r="AD34"/>
    </row>
    <row r="35" spans="1:30" ht="12" customHeight="1" outlineLevel="1" x14ac:dyDescent="0.25">
      <c r="AA35"/>
      <c r="AB35"/>
      <c r="AC35"/>
      <c r="AD35"/>
    </row>
    <row r="36" spans="1:30" ht="12" customHeight="1" outlineLevel="1" x14ac:dyDescent="0.25">
      <c r="AA36"/>
      <c r="AB36"/>
      <c r="AC36"/>
      <c r="AD36"/>
    </row>
    <row r="37" spans="1:30" ht="12" customHeight="1" outlineLevel="1" x14ac:dyDescent="0.25">
      <c r="AA37"/>
      <c r="AB37"/>
      <c r="AC37"/>
      <c r="AD37"/>
    </row>
    <row r="38" spans="1:30" ht="12" customHeight="1" x14ac:dyDescent="0.25">
      <c r="A38" s="20"/>
      <c r="AA38"/>
      <c r="AB38"/>
      <c r="AC38"/>
      <c r="AD38"/>
    </row>
    <row r="39" spans="1:30" ht="12" customHeight="1" x14ac:dyDescent="0.25">
      <c r="A39" s="5" t="s">
        <v>40</v>
      </c>
      <c r="C39" s="13" t="s">
        <v>38</v>
      </c>
      <c r="AA39"/>
      <c r="AB39"/>
      <c r="AC39"/>
      <c r="AD39"/>
    </row>
    <row r="40" spans="1:30" ht="12" customHeight="1" outlineLevel="1" x14ac:dyDescent="0.25">
      <c r="AA40"/>
      <c r="AB40"/>
      <c r="AC40"/>
      <c r="AD40"/>
    </row>
    <row r="41" spans="1:30" ht="12" customHeight="1" outlineLevel="1" x14ac:dyDescent="0.25">
      <c r="A41" s="4" t="s">
        <v>39</v>
      </c>
      <c r="AA41"/>
      <c r="AB41"/>
      <c r="AC41"/>
      <c r="AD41"/>
    </row>
    <row r="42" spans="1:30" ht="12" customHeight="1" outlineLevel="1" x14ac:dyDescent="0.25">
      <c r="AA42"/>
      <c r="AB42"/>
      <c r="AC42"/>
      <c r="AD42"/>
    </row>
    <row r="43" spans="1:30" ht="12" customHeight="1" outlineLevel="1" x14ac:dyDescent="0.25">
      <c r="AA43"/>
      <c r="AB43"/>
      <c r="AC43"/>
      <c r="AD43"/>
    </row>
    <row r="44" spans="1:30" ht="12" customHeight="1" outlineLevel="1" x14ac:dyDescent="0.25">
      <c r="AA44"/>
      <c r="AB44"/>
      <c r="AC44"/>
      <c r="AD44"/>
    </row>
    <row r="45" spans="1:30" ht="12" customHeight="1" outlineLevel="1" x14ac:dyDescent="0.25">
      <c r="AA45"/>
      <c r="AB45"/>
      <c r="AC45"/>
      <c r="AD45"/>
    </row>
    <row r="46" spans="1:30" ht="12" customHeight="1" outlineLevel="1" x14ac:dyDescent="0.25">
      <c r="AA46"/>
      <c r="AB46"/>
      <c r="AC46"/>
      <c r="AD46"/>
    </row>
    <row r="47" spans="1:30" ht="12" customHeight="1" outlineLevel="1" x14ac:dyDescent="0.25">
      <c r="AA47"/>
      <c r="AB47"/>
      <c r="AC47"/>
      <c r="AD47"/>
    </row>
    <row r="48" spans="1:30" ht="12" customHeight="1" outlineLevel="1" x14ac:dyDescent="0.25">
      <c r="AA48"/>
      <c r="AB48"/>
      <c r="AC48"/>
      <c r="AD48"/>
    </row>
    <row r="49" spans="1:30" ht="12" customHeight="1" outlineLevel="1" x14ac:dyDescent="0.25">
      <c r="AA49"/>
      <c r="AB49"/>
      <c r="AC49"/>
      <c r="AD49"/>
    </row>
    <row r="50" spans="1:30" ht="12" customHeight="1" outlineLevel="1" x14ac:dyDescent="0.25">
      <c r="AA50"/>
      <c r="AB50"/>
      <c r="AC50"/>
      <c r="AD50"/>
    </row>
    <row r="51" spans="1:30" ht="12" customHeight="1" outlineLevel="1" x14ac:dyDescent="0.25">
      <c r="AA51"/>
      <c r="AB51"/>
      <c r="AC51"/>
      <c r="AD51"/>
    </row>
    <row r="52" spans="1:30" ht="12" customHeight="1" outlineLevel="1" x14ac:dyDescent="0.25">
      <c r="A52" s="4" t="s">
        <v>39</v>
      </c>
      <c r="AA52"/>
      <c r="AB52"/>
      <c r="AC52"/>
      <c r="AD52"/>
    </row>
    <row r="53" spans="1:30" ht="12" customHeight="1" outlineLevel="1" x14ac:dyDescent="0.25">
      <c r="AA53"/>
      <c r="AB53"/>
      <c r="AC53"/>
      <c r="AD53"/>
    </row>
    <row r="54" spans="1:30" ht="12" customHeight="1" outlineLevel="1" x14ac:dyDescent="0.25">
      <c r="AA54"/>
      <c r="AB54"/>
      <c r="AC54"/>
      <c r="AD54"/>
    </row>
    <row r="55" spans="1:30" ht="12" customHeight="1" outlineLevel="1" x14ac:dyDescent="0.25">
      <c r="AA55"/>
      <c r="AB55"/>
      <c r="AC55"/>
      <c r="AD55"/>
    </row>
    <row r="56" spans="1:30" ht="12" customHeight="1" outlineLevel="1" x14ac:dyDescent="0.25">
      <c r="AA56"/>
      <c r="AB56"/>
      <c r="AC56"/>
      <c r="AD56"/>
    </row>
    <row r="57" spans="1:30" ht="12" customHeight="1" outlineLevel="1" x14ac:dyDescent="0.25">
      <c r="AA57"/>
      <c r="AB57"/>
      <c r="AC57"/>
      <c r="AD57"/>
    </row>
    <row r="58" spans="1:30" ht="12" customHeight="1" outlineLevel="1" x14ac:dyDescent="0.25">
      <c r="AA58"/>
      <c r="AB58"/>
      <c r="AC58"/>
      <c r="AD58"/>
    </row>
    <row r="59" spans="1:30" ht="12" customHeight="1" outlineLevel="1" x14ac:dyDescent="0.25">
      <c r="AA59"/>
      <c r="AB59"/>
      <c r="AC59"/>
      <c r="AD59"/>
    </row>
    <row r="60" spans="1:30" ht="12" customHeight="1" outlineLevel="1" x14ac:dyDescent="0.25">
      <c r="AA60"/>
      <c r="AB60"/>
      <c r="AC60"/>
      <c r="AD60"/>
    </row>
    <row r="61" spans="1:30" ht="12" customHeight="1" outlineLevel="1" x14ac:dyDescent="0.25">
      <c r="AA61"/>
      <c r="AB61"/>
      <c r="AC61"/>
      <c r="AD61"/>
    </row>
    <row r="62" spans="1:30" ht="12" customHeight="1" outlineLevel="1" x14ac:dyDescent="0.25">
      <c r="AA62"/>
      <c r="AB62"/>
      <c r="AC62"/>
      <c r="AD62"/>
    </row>
    <row r="63" spans="1:30" ht="12" customHeight="1" x14ac:dyDescent="0.25">
      <c r="A63" s="20"/>
      <c r="AA63"/>
      <c r="AB63"/>
      <c r="AC63"/>
      <c r="AD63"/>
    </row>
    <row r="64" spans="1:30" ht="12" customHeight="1" x14ac:dyDescent="0.25">
      <c r="A64" s="5" t="s">
        <v>25</v>
      </c>
      <c r="AA64"/>
      <c r="AB64"/>
      <c r="AC64"/>
      <c r="AD64"/>
    </row>
    <row r="65" spans="1:30" ht="12" customHeight="1" outlineLevel="1" thickBot="1" x14ac:dyDescent="0.3">
      <c r="A65" s="7" t="s">
        <v>8</v>
      </c>
      <c r="B65" s="8" t="s">
        <v>26</v>
      </c>
      <c r="AA65"/>
      <c r="AB65"/>
      <c r="AC65"/>
      <c r="AD65"/>
    </row>
    <row r="66" spans="1:30" ht="12" customHeight="1" outlineLevel="1" thickBot="1" x14ac:dyDescent="0.3">
      <c r="A66" s="6" t="s">
        <v>1</v>
      </c>
      <c r="B66" s="15">
        <v>1</v>
      </c>
      <c r="C66" s="16" t="s">
        <v>27</v>
      </c>
      <c r="AA66"/>
      <c r="AB66"/>
      <c r="AC66"/>
      <c r="AD66"/>
    </row>
    <row r="67" spans="1:30" ht="12" customHeight="1" outlineLevel="1" thickBot="1" x14ac:dyDescent="0.3">
      <c r="A67" s="6" t="s">
        <v>2</v>
      </c>
      <c r="B67" s="4">
        <v>4.9919819857905882E-2</v>
      </c>
      <c r="C67" s="15">
        <v>1</v>
      </c>
      <c r="D67" s="16" t="s">
        <v>31</v>
      </c>
      <c r="AA67"/>
      <c r="AB67"/>
      <c r="AC67"/>
      <c r="AD67"/>
    </row>
    <row r="68" spans="1:30" ht="12" customHeight="1" outlineLevel="1" x14ac:dyDescent="0.25">
      <c r="A68" s="6" t="s">
        <v>6</v>
      </c>
      <c r="B68" s="4">
        <v>0.70348482491699826</v>
      </c>
      <c r="C68" s="4">
        <v>-1.7276594648682416E-2</v>
      </c>
      <c r="D68" s="15">
        <v>1</v>
      </c>
      <c r="AA68"/>
      <c r="AB68"/>
      <c r="AC68"/>
      <c r="AD68"/>
    </row>
    <row r="69" spans="1:30" ht="12" customHeight="1" x14ac:dyDescent="0.25">
      <c r="A69" s="17"/>
      <c r="AA69"/>
      <c r="AB69"/>
      <c r="AC69"/>
      <c r="AD69"/>
    </row>
    <row r="70" spans="1:30" ht="12" customHeight="1" x14ac:dyDescent="0.25">
      <c r="A70" s="5" t="s">
        <v>41</v>
      </c>
      <c r="C70" s="13" t="s">
        <v>38</v>
      </c>
      <c r="AA70"/>
      <c r="AB70"/>
      <c r="AC70"/>
      <c r="AD70"/>
    </row>
    <row r="71" spans="1:30" ht="12" customHeight="1" outlineLevel="1" x14ac:dyDescent="0.25">
      <c r="A71" s="4" t="s">
        <v>39</v>
      </c>
      <c r="AA71"/>
      <c r="AB71"/>
      <c r="AC71"/>
      <c r="AD71"/>
    </row>
    <row r="72" spans="1:30" ht="12" customHeight="1" outlineLevel="1" x14ac:dyDescent="0.25">
      <c r="AA72"/>
      <c r="AB72"/>
      <c r="AC72"/>
      <c r="AD72"/>
    </row>
    <row r="73" spans="1:30" ht="12" customHeight="1" outlineLevel="1" x14ac:dyDescent="0.25">
      <c r="AA73"/>
      <c r="AB73"/>
      <c r="AC73"/>
      <c r="AD73"/>
    </row>
    <row r="74" spans="1:30" ht="12" customHeight="1" outlineLevel="1" x14ac:dyDescent="0.25">
      <c r="AA74"/>
      <c r="AB74"/>
      <c r="AC74"/>
      <c r="AD74"/>
    </row>
    <row r="75" spans="1:30" ht="12" customHeight="1" outlineLevel="1" x14ac:dyDescent="0.25">
      <c r="AA75"/>
      <c r="AB75"/>
      <c r="AC75"/>
      <c r="AD75"/>
    </row>
    <row r="76" spans="1:30" ht="12" customHeight="1" outlineLevel="1" x14ac:dyDescent="0.25">
      <c r="AA76"/>
      <c r="AB76"/>
      <c r="AC76"/>
      <c r="AD76"/>
    </row>
    <row r="77" spans="1:30" ht="12" customHeight="1" outlineLevel="1" x14ac:dyDescent="0.25">
      <c r="AA77"/>
      <c r="AB77"/>
      <c r="AC77"/>
      <c r="AD77"/>
    </row>
    <row r="78" spans="1:30" ht="12" customHeight="1" outlineLevel="1" x14ac:dyDescent="0.25">
      <c r="AA78"/>
      <c r="AB78"/>
      <c r="AC78"/>
      <c r="AD78"/>
    </row>
    <row r="79" spans="1:30" ht="12" customHeight="1" outlineLevel="1" x14ac:dyDescent="0.25">
      <c r="AA79"/>
      <c r="AB79"/>
      <c r="AC79"/>
      <c r="AD79"/>
    </row>
    <row r="80" spans="1:30" ht="12" customHeight="1" outlineLevel="1" x14ac:dyDescent="0.25">
      <c r="AA80"/>
      <c r="AB80"/>
      <c r="AC80"/>
      <c r="AD80"/>
    </row>
    <row r="81" spans="1:30" ht="12" customHeight="1" outlineLevel="1" x14ac:dyDescent="0.25">
      <c r="AA81"/>
      <c r="AB81"/>
      <c r="AC81"/>
      <c r="AD81"/>
    </row>
    <row r="82" spans="1:30" ht="12" customHeight="1" outlineLevel="1" x14ac:dyDescent="0.25">
      <c r="AA82"/>
      <c r="AB82"/>
      <c r="AC82"/>
      <c r="AD82"/>
    </row>
    <row r="83" spans="1:30" ht="12" customHeight="1" outlineLevel="1" x14ac:dyDescent="0.25">
      <c r="AA83"/>
      <c r="AB83"/>
      <c r="AC83"/>
      <c r="AD83"/>
    </row>
    <row r="84" spans="1:30" ht="12" customHeight="1" outlineLevel="1" x14ac:dyDescent="0.25">
      <c r="AA84"/>
      <c r="AB84"/>
      <c r="AC84"/>
      <c r="AD84"/>
    </row>
    <row r="85" spans="1:30" ht="12" customHeight="1" outlineLevel="1" x14ac:dyDescent="0.25">
      <c r="AA85"/>
      <c r="AB85"/>
      <c r="AC85"/>
      <c r="AD85"/>
    </row>
    <row r="86" spans="1:30" ht="12" customHeight="1" outlineLevel="1" x14ac:dyDescent="0.25">
      <c r="AA86"/>
      <c r="AB86"/>
      <c r="AC86"/>
      <c r="AD86"/>
    </row>
    <row r="87" spans="1:30" ht="12" customHeight="1" outlineLevel="1" x14ac:dyDescent="0.25">
      <c r="A87" s="4" t="s">
        <v>39</v>
      </c>
      <c r="AA87"/>
      <c r="AB87"/>
      <c r="AC87"/>
      <c r="AD87"/>
    </row>
    <row r="88" spans="1:30" ht="12" customHeight="1" outlineLevel="1" x14ac:dyDescent="0.25">
      <c r="AA88"/>
      <c r="AB88"/>
      <c r="AC88"/>
      <c r="AD88"/>
    </row>
    <row r="89" spans="1:30" ht="12" customHeight="1" outlineLevel="1" x14ac:dyDescent="0.25">
      <c r="AA89"/>
      <c r="AB89"/>
      <c r="AC89"/>
      <c r="AD89"/>
    </row>
    <row r="90" spans="1:30" ht="12" customHeight="1" outlineLevel="1" x14ac:dyDescent="0.25">
      <c r="AA90"/>
      <c r="AB90"/>
      <c r="AC90"/>
      <c r="AD90"/>
    </row>
    <row r="91" spans="1:30" ht="12" customHeight="1" outlineLevel="1" x14ac:dyDescent="0.25">
      <c r="AA91"/>
      <c r="AB91"/>
      <c r="AC91"/>
      <c r="AD91"/>
    </row>
    <row r="92" spans="1:30" ht="12" customHeight="1" outlineLevel="1" x14ac:dyDescent="0.25">
      <c r="AA92"/>
      <c r="AB92"/>
      <c r="AC92"/>
      <c r="AD92"/>
    </row>
    <row r="93" spans="1:30" ht="12" customHeight="1" outlineLevel="1" x14ac:dyDescent="0.25">
      <c r="AA93"/>
      <c r="AB93"/>
      <c r="AC93"/>
      <c r="AD93"/>
    </row>
    <row r="94" spans="1:30" ht="12" customHeight="1" outlineLevel="1" x14ac:dyDescent="0.25">
      <c r="AA94"/>
      <c r="AB94"/>
      <c r="AC94"/>
      <c r="AD94"/>
    </row>
    <row r="95" spans="1:30" ht="12" customHeight="1" outlineLevel="1" x14ac:dyDescent="0.25">
      <c r="AA95"/>
      <c r="AB95"/>
      <c r="AC95"/>
      <c r="AD95"/>
    </row>
    <row r="96" spans="1:30" ht="12" customHeight="1" outlineLevel="1" x14ac:dyDescent="0.25">
      <c r="AA96"/>
      <c r="AB96"/>
      <c r="AC96"/>
      <c r="AD96"/>
    </row>
    <row r="97" spans="1:30" ht="12" customHeight="1" outlineLevel="1" x14ac:dyDescent="0.25">
      <c r="AA97"/>
      <c r="AB97"/>
      <c r="AC97"/>
      <c r="AD97"/>
    </row>
    <row r="98" spans="1:30" ht="12" customHeight="1" outlineLevel="1" x14ac:dyDescent="0.25">
      <c r="AA98"/>
      <c r="AB98"/>
      <c r="AC98"/>
      <c r="AD98"/>
    </row>
    <row r="99" spans="1:30" ht="12" customHeight="1" outlineLevel="1" x14ac:dyDescent="0.25">
      <c r="AA99"/>
      <c r="AB99"/>
      <c r="AC99"/>
      <c r="AD99"/>
    </row>
    <row r="100" spans="1:30" ht="12" customHeight="1" outlineLevel="1" x14ac:dyDescent="0.25">
      <c r="AA100"/>
      <c r="AB100"/>
      <c r="AC100"/>
      <c r="AD100"/>
    </row>
    <row r="101" spans="1:30" ht="12" customHeight="1" outlineLevel="1" x14ac:dyDescent="0.25">
      <c r="AA101"/>
      <c r="AB101"/>
      <c r="AC101"/>
      <c r="AD101"/>
    </row>
    <row r="102" spans="1:30" ht="12" customHeight="1" outlineLevel="1" x14ac:dyDescent="0.25">
      <c r="AA102"/>
      <c r="AB102"/>
      <c r="AC102"/>
      <c r="AD102"/>
    </row>
    <row r="103" spans="1:30" ht="12" customHeight="1" outlineLevel="1" x14ac:dyDescent="0.25">
      <c r="A103" s="4" t="s">
        <v>39</v>
      </c>
      <c r="AA103"/>
      <c r="AB103"/>
      <c r="AC103"/>
      <c r="AD103"/>
    </row>
    <row r="104" spans="1:30" ht="12" customHeight="1" outlineLevel="1" x14ac:dyDescent="0.25">
      <c r="AA104"/>
      <c r="AB104"/>
      <c r="AC104"/>
      <c r="AD104"/>
    </row>
    <row r="105" spans="1:30" ht="12" customHeight="1" outlineLevel="1" x14ac:dyDescent="0.25">
      <c r="AA105"/>
      <c r="AB105"/>
      <c r="AC105"/>
      <c r="AD105"/>
    </row>
    <row r="106" spans="1:30" ht="12" customHeight="1" outlineLevel="1" x14ac:dyDescent="0.25">
      <c r="AA106"/>
      <c r="AB106"/>
      <c r="AC106"/>
      <c r="AD106"/>
    </row>
    <row r="107" spans="1:30" ht="12" customHeight="1" outlineLevel="1" x14ac:dyDescent="0.25">
      <c r="AA107"/>
      <c r="AB107"/>
      <c r="AC107"/>
      <c r="AD107"/>
    </row>
    <row r="108" spans="1:30" ht="12" customHeight="1" outlineLevel="1" x14ac:dyDescent="0.25">
      <c r="AA108"/>
      <c r="AB108"/>
      <c r="AC108"/>
      <c r="AD108"/>
    </row>
    <row r="109" spans="1:30" ht="12" customHeight="1" outlineLevel="1" x14ac:dyDescent="0.25">
      <c r="AA109"/>
      <c r="AB109"/>
      <c r="AC109"/>
      <c r="AD109"/>
    </row>
    <row r="110" spans="1:30" ht="12" customHeight="1" outlineLevel="1" x14ac:dyDescent="0.25">
      <c r="AA110"/>
      <c r="AB110"/>
      <c r="AC110"/>
      <c r="AD110"/>
    </row>
    <row r="111" spans="1:30" ht="12" customHeight="1" outlineLevel="1" x14ac:dyDescent="0.25">
      <c r="AA111"/>
      <c r="AB111"/>
      <c r="AC111"/>
      <c r="AD111"/>
    </row>
    <row r="112" spans="1:30" ht="12" customHeight="1" outlineLevel="1" x14ac:dyDescent="0.25">
      <c r="AA112"/>
      <c r="AB112"/>
      <c r="AC112"/>
      <c r="AD112"/>
    </row>
    <row r="113" spans="1:30" ht="12" customHeight="1" outlineLevel="1" x14ac:dyDescent="0.25">
      <c r="AA113"/>
      <c r="AB113"/>
      <c r="AC113"/>
      <c r="AD113"/>
    </row>
    <row r="114" spans="1:30" ht="12" customHeight="1" outlineLevel="1" x14ac:dyDescent="0.25">
      <c r="AA114"/>
      <c r="AB114"/>
      <c r="AC114"/>
      <c r="AD114"/>
    </row>
    <row r="115" spans="1:30" ht="12" customHeight="1" outlineLevel="1" x14ac:dyDescent="0.25">
      <c r="AA115"/>
      <c r="AB115"/>
      <c r="AC115"/>
      <c r="AD115"/>
    </row>
    <row r="116" spans="1:30" ht="12" customHeight="1" outlineLevel="1" x14ac:dyDescent="0.25">
      <c r="AA116"/>
      <c r="AB116"/>
      <c r="AC116"/>
      <c r="AD116"/>
    </row>
    <row r="117" spans="1:30" ht="12" customHeight="1" outlineLevel="1" x14ac:dyDescent="0.25">
      <c r="AA117"/>
      <c r="AB117"/>
      <c r="AC117"/>
      <c r="AD117"/>
    </row>
    <row r="118" spans="1:30" ht="12" customHeight="1" outlineLevel="1" x14ac:dyDescent="0.25">
      <c r="AA118"/>
      <c r="AB118"/>
      <c r="AC118"/>
      <c r="AD118"/>
    </row>
    <row r="119" spans="1:30" ht="12" customHeight="1" outlineLevel="1" x14ac:dyDescent="0.25">
      <c r="AA119"/>
      <c r="AB119"/>
      <c r="AC119"/>
      <c r="AD119"/>
    </row>
    <row r="120" spans="1:30" ht="12" customHeight="1" x14ac:dyDescent="0.25">
      <c r="A120" s="20"/>
      <c r="AA120"/>
      <c r="AB120"/>
      <c r="AC120"/>
      <c r="AD120"/>
    </row>
    <row r="121" spans="1:30" ht="12" customHeight="1" x14ac:dyDescent="0.25">
      <c r="A121" s="13" t="s">
        <v>32</v>
      </c>
      <c r="AA121"/>
      <c r="AB121"/>
      <c r="AC121"/>
      <c r="AD121"/>
    </row>
    <row r="122" spans="1:30" ht="12" customHeight="1" x14ac:dyDescent="0.25">
      <c r="AA122"/>
      <c r="AB122"/>
      <c r="AC122"/>
      <c r="AD122"/>
    </row>
    <row r="123" spans="1:30" ht="12" customHeight="1" x14ac:dyDescent="0.25">
      <c r="AA123"/>
      <c r="AB123"/>
      <c r="AC123"/>
      <c r="AD123"/>
    </row>
    <row r="124" spans="1:30" ht="12" customHeight="1" x14ac:dyDescent="0.25">
      <c r="AA124"/>
      <c r="AB124"/>
      <c r="AC124"/>
      <c r="AD124"/>
    </row>
    <row r="125" spans="1:30" ht="12" customHeight="1" x14ac:dyDescent="0.25">
      <c r="AA125"/>
      <c r="AB125"/>
      <c r="AC125"/>
      <c r="AD125"/>
    </row>
    <row r="126" spans="1:30" ht="12" customHeight="1" x14ac:dyDescent="0.25">
      <c r="AA126"/>
      <c r="AB126"/>
      <c r="AC126"/>
      <c r="AD126"/>
    </row>
    <row r="127" spans="1:30" ht="12" customHeight="1" x14ac:dyDescent="0.25">
      <c r="AA127"/>
      <c r="AB127"/>
      <c r="AC127"/>
      <c r="AD127"/>
    </row>
    <row r="128" spans="1:30" ht="12" customHeight="1" x14ac:dyDescent="0.25">
      <c r="AA128"/>
      <c r="AB128"/>
      <c r="AC128"/>
      <c r="AD128"/>
    </row>
    <row r="129" spans="27:30" ht="12" customHeight="1" x14ac:dyDescent="0.25">
      <c r="AA129"/>
      <c r="AB129"/>
      <c r="AC129"/>
      <c r="AD129"/>
    </row>
    <row r="130" spans="27:30" ht="12" customHeight="1" x14ac:dyDescent="0.25">
      <c r="AA130"/>
      <c r="AB130"/>
      <c r="AC130"/>
      <c r="AD130"/>
    </row>
    <row r="131" spans="27:30" ht="12" customHeight="1" x14ac:dyDescent="0.25">
      <c r="AA131"/>
      <c r="AB131"/>
      <c r="AC131"/>
      <c r="AD131"/>
    </row>
    <row r="132" spans="27:30" ht="12" customHeight="1" x14ac:dyDescent="0.25">
      <c r="AA132"/>
      <c r="AB132"/>
      <c r="AC132"/>
      <c r="AD132"/>
    </row>
    <row r="133" spans="27:30" ht="12" customHeight="1" x14ac:dyDescent="0.25">
      <c r="AA133"/>
      <c r="AB133"/>
      <c r="AC133"/>
      <c r="AD133"/>
    </row>
    <row r="134" spans="27:30" ht="12" customHeight="1" x14ac:dyDescent="0.25">
      <c r="AA134"/>
      <c r="AB134"/>
      <c r="AC134"/>
      <c r="AD134"/>
    </row>
    <row r="135" spans="27:30" ht="12" customHeight="1" x14ac:dyDescent="0.25">
      <c r="AA135"/>
      <c r="AB135"/>
      <c r="AC135"/>
      <c r="AD135"/>
    </row>
    <row r="136" spans="27:30" ht="12" customHeight="1" x14ac:dyDescent="0.25">
      <c r="AA136"/>
      <c r="AB136"/>
      <c r="AC136"/>
      <c r="AD136"/>
    </row>
    <row r="137" spans="27:30" ht="12" customHeight="1" x14ac:dyDescent="0.25">
      <c r="AA137"/>
      <c r="AB137"/>
      <c r="AC137"/>
      <c r="AD137"/>
    </row>
    <row r="138" spans="27:30" ht="12" customHeight="1" x14ac:dyDescent="0.25">
      <c r="AA138"/>
      <c r="AB138"/>
      <c r="AC138"/>
      <c r="AD138"/>
    </row>
    <row r="139" spans="27:30" ht="12" customHeight="1" x14ac:dyDescent="0.25">
      <c r="AA139"/>
      <c r="AB139"/>
      <c r="AC139"/>
      <c r="AD139"/>
    </row>
    <row r="140" spans="27:30" ht="12" customHeight="1" x14ac:dyDescent="0.25">
      <c r="AA140"/>
      <c r="AB140"/>
      <c r="AC140"/>
      <c r="AD140"/>
    </row>
    <row r="141" spans="27:30" ht="12" customHeight="1" x14ac:dyDescent="0.25">
      <c r="AA141"/>
      <c r="AB141"/>
      <c r="AC141"/>
      <c r="AD141"/>
    </row>
    <row r="142" spans="27:30" ht="12" customHeight="1" x14ac:dyDescent="0.25">
      <c r="AA142"/>
      <c r="AB142"/>
      <c r="AC142"/>
      <c r="AD142"/>
    </row>
    <row r="143" spans="27:30" ht="12" customHeight="1" x14ac:dyDescent="0.25">
      <c r="AA143"/>
      <c r="AB143"/>
      <c r="AC143"/>
      <c r="AD143"/>
    </row>
    <row r="144" spans="27:30" ht="12" customHeight="1" x14ac:dyDescent="0.25">
      <c r="AA144"/>
      <c r="AB144"/>
      <c r="AC144"/>
      <c r="AD144"/>
    </row>
    <row r="145" spans="27:30" ht="12" customHeight="1" x14ac:dyDescent="0.25">
      <c r="AA145"/>
      <c r="AB145"/>
      <c r="AC145"/>
      <c r="AD145"/>
    </row>
    <row r="146" spans="27:30" ht="12" customHeight="1" x14ac:dyDescent="0.25">
      <c r="AA146"/>
      <c r="AB146"/>
      <c r="AC146"/>
      <c r="AD146"/>
    </row>
    <row r="147" spans="27:30" ht="12" customHeight="1" x14ac:dyDescent="0.25">
      <c r="AA147"/>
      <c r="AB147"/>
      <c r="AC147"/>
      <c r="AD147"/>
    </row>
    <row r="148" spans="27:30" ht="12" customHeight="1" x14ac:dyDescent="0.25">
      <c r="AA148"/>
      <c r="AB148"/>
      <c r="AC148"/>
      <c r="AD148"/>
    </row>
    <row r="149" spans="27:30" ht="12" customHeight="1" x14ac:dyDescent="0.25">
      <c r="AA149"/>
      <c r="AB149"/>
      <c r="AC149"/>
      <c r="AD149"/>
    </row>
    <row r="150" spans="27:30" ht="12" customHeight="1" x14ac:dyDescent="0.25">
      <c r="AA150"/>
      <c r="AB150"/>
      <c r="AC150"/>
      <c r="AD150"/>
    </row>
    <row r="151" spans="27:30" ht="12" customHeight="1" x14ac:dyDescent="0.25">
      <c r="AA151"/>
      <c r="AB151"/>
      <c r="AC151"/>
      <c r="AD151"/>
    </row>
    <row r="152" spans="27:30" ht="12" customHeight="1" x14ac:dyDescent="0.25">
      <c r="AA152"/>
      <c r="AB152"/>
      <c r="AC152"/>
      <c r="AD152"/>
    </row>
    <row r="153" spans="27:30" ht="12" customHeight="1" x14ac:dyDescent="0.25">
      <c r="AA153"/>
      <c r="AB153"/>
      <c r="AC153"/>
      <c r="AD153"/>
    </row>
    <row r="154" spans="27:30" ht="12" customHeight="1" x14ac:dyDescent="0.25">
      <c r="AA154"/>
      <c r="AB154"/>
      <c r="AC154"/>
      <c r="AD154"/>
    </row>
    <row r="155" spans="27:30" ht="12" customHeight="1" x14ac:dyDescent="0.25">
      <c r="AA155"/>
      <c r="AB155"/>
      <c r="AC155"/>
      <c r="AD155"/>
    </row>
    <row r="156" spans="27:30" ht="12" customHeight="1" x14ac:dyDescent="0.25">
      <c r="AA156"/>
      <c r="AB156"/>
      <c r="AC156"/>
      <c r="AD156"/>
    </row>
    <row r="157" spans="27:30" ht="12" customHeight="1" x14ac:dyDescent="0.25">
      <c r="AA157"/>
      <c r="AB157"/>
      <c r="AC157"/>
      <c r="AD157"/>
    </row>
    <row r="158" spans="27:30" ht="12" customHeight="1" x14ac:dyDescent="0.25">
      <c r="AA158"/>
      <c r="AB158"/>
      <c r="AC158"/>
      <c r="AD158"/>
    </row>
    <row r="159" spans="27:30" ht="12" customHeight="1" x14ac:dyDescent="0.25">
      <c r="AA159"/>
      <c r="AB159"/>
      <c r="AC159"/>
      <c r="AD159"/>
    </row>
    <row r="160" spans="27:30" ht="12" customHeight="1" x14ac:dyDescent="0.25">
      <c r="AA160"/>
      <c r="AB160"/>
      <c r="AC160"/>
      <c r="AD160"/>
    </row>
    <row r="161" spans="27:30" ht="12" customHeight="1" x14ac:dyDescent="0.25">
      <c r="AA161"/>
      <c r="AB161"/>
      <c r="AC161"/>
      <c r="AD161"/>
    </row>
    <row r="162" spans="27:30" ht="12" customHeight="1" x14ac:dyDescent="0.25">
      <c r="AA162"/>
      <c r="AB162"/>
      <c r="AC162"/>
      <c r="AD162"/>
    </row>
    <row r="163" spans="27:30" ht="12" customHeight="1" x14ac:dyDescent="0.25">
      <c r="AA163"/>
      <c r="AB163"/>
      <c r="AC163"/>
      <c r="AD163"/>
    </row>
    <row r="164" spans="27:30" ht="12" customHeight="1" x14ac:dyDescent="0.25">
      <c r="AA164"/>
      <c r="AB164"/>
      <c r="AC164"/>
      <c r="AD164"/>
    </row>
    <row r="165" spans="27:30" ht="12" customHeight="1" x14ac:dyDescent="0.25">
      <c r="AA165"/>
      <c r="AB165"/>
      <c r="AC165"/>
      <c r="AD165"/>
    </row>
    <row r="166" spans="27:30" ht="12" customHeight="1" x14ac:dyDescent="0.25">
      <c r="AA166"/>
      <c r="AB166"/>
      <c r="AC166"/>
      <c r="AD166"/>
    </row>
    <row r="167" spans="27:30" ht="12" customHeight="1" x14ac:dyDescent="0.25">
      <c r="AA167"/>
      <c r="AB167"/>
      <c r="AC167"/>
      <c r="AD167"/>
    </row>
    <row r="168" spans="27:30" ht="12" customHeight="1" x14ac:dyDescent="0.25">
      <c r="AA168"/>
      <c r="AB168"/>
      <c r="AC168"/>
      <c r="AD168"/>
    </row>
    <row r="169" spans="27:30" ht="12" customHeight="1" x14ac:dyDescent="0.25">
      <c r="AA169"/>
      <c r="AB169"/>
      <c r="AC169"/>
      <c r="AD169"/>
    </row>
    <row r="170" spans="27:30" ht="12" customHeight="1" x14ac:dyDescent="0.25">
      <c r="AA170"/>
      <c r="AB170"/>
      <c r="AC170"/>
      <c r="AD170"/>
    </row>
    <row r="171" spans="27:30" ht="12" customHeight="1" x14ac:dyDescent="0.25">
      <c r="AA171"/>
      <c r="AB171"/>
      <c r="AC171"/>
      <c r="AD171"/>
    </row>
    <row r="172" spans="27:30" ht="12" customHeight="1" x14ac:dyDescent="0.25">
      <c r="AA172"/>
      <c r="AB172"/>
      <c r="AC172"/>
      <c r="AD172"/>
    </row>
    <row r="173" spans="27:30" ht="12" customHeight="1" x14ac:dyDescent="0.25">
      <c r="AA173"/>
      <c r="AB173"/>
      <c r="AC173"/>
      <c r="AD173"/>
    </row>
    <row r="174" spans="27:30" ht="12" customHeight="1" x14ac:dyDescent="0.25">
      <c r="AA174"/>
      <c r="AB174"/>
      <c r="AC174"/>
      <c r="AD174"/>
    </row>
    <row r="175" spans="27:30" ht="12" customHeight="1" x14ac:dyDescent="0.25">
      <c r="AA175"/>
      <c r="AB175"/>
      <c r="AC175"/>
      <c r="AD175"/>
    </row>
    <row r="176" spans="27:30" ht="12" customHeight="1" x14ac:dyDescent="0.25">
      <c r="AA176"/>
      <c r="AB176"/>
      <c r="AC176"/>
      <c r="AD176"/>
    </row>
    <row r="177" spans="27:30" ht="12" customHeight="1" x14ac:dyDescent="0.25">
      <c r="AA177"/>
      <c r="AB177"/>
      <c r="AC177"/>
      <c r="AD177"/>
    </row>
    <row r="178" spans="27:30" ht="12" customHeight="1" x14ac:dyDescent="0.25">
      <c r="AA178"/>
      <c r="AB178"/>
      <c r="AC178"/>
      <c r="AD178"/>
    </row>
    <row r="179" spans="27:30" ht="12" customHeight="1" x14ac:dyDescent="0.25">
      <c r="AA179"/>
      <c r="AB179"/>
      <c r="AC179"/>
      <c r="AD179"/>
    </row>
    <row r="180" spans="27:30" ht="12" customHeight="1" x14ac:dyDescent="0.25">
      <c r="AA180"/>
      <c r="AB180"/>
      <c r="AC180"/>
      <c r="AD180"/>
    </row>
    <row r="181" spans="27:30" ht="12" customHeight="1" x14ac:dyDescent="0.25">
      <c r="AA181"/>
      <c r="AB181"/>
      <c r="AC181"/>
      <c r="AD181"/>
    </row>
    <row r="182" spans="27:30" ht="12" customHeight="1" x14ac:dyDescent="0.25">
      <c r="AA182"/>
      <c r="AB182"/>
      <c r="AC182"/>
      <c r="AD182"/>
    </row>
    <row r="183" spans="27:30" ht="12" customHeight="1" x14ac:dyDescent="0.25">
      <c r="AA183"/>
      <c r="AB183"/>
      <c r="AC183"/>
      <c r="AD183"/>
    </row>
    <row r="184" spans="27:30" ht="12" customHeight="1" x14ac:dyDescent="0.25">
      <c r="AA184"/>
      <c r="AB184"/>
      <c r="AC184"/>
      <c r="AD184"/>
    </row>
    <row r="185" spans="27:30" ht="12" customHeight="1" x14ac:dyDescent="0.25">
      <c r="AA185"/>
      <c r="AB185"/>
      <c r="AC185"/>
      <c r="AD185"/>
    </row>
    <row r="186" spans="27:30" ht="12" customHeight="1" x14ac:dyDescent="0.25">
      <c r="AA186"/>
      <c r="AB186"/>
      <c r="AC186"/>
      <c r="AD186"/>
    </row>
    <row r="187" spans="27:30" ht="12" customHeight="1" x14ac:dyDescent="0.25">
      <c r="AA187"/>
      <c r="AB187"/>
      <c r="AC187"/>
      <c r="AD187"/>
    </row>
    <row r="188" spans="27:30" ht="12" customHeight="1" x14ac:dyDescent="0.25">
      <c r="AA188"/>
      <c r="AB188"/>
      <c r="AC188"/>
      <c r="AD188"/>
    </row>
    <row r="189" spans="27:30" ht="12" customHeight="1" x14ac:dyDescent="0.25">
      <c r="AA189"/>
      <c r="AB189"/>
      <c r="AC189"/>
      <c r="AD189"/>
    </row>
    <row r="190" spans="27:30" ht="12" customHeight="1" x14ac:dyDescent="0.25">
      <c r="AA190"/>
      <c r="AB190"/>
      <c r="AC190"/>
      <c r="AD190"/>
    </row>
    <row r="191" spans="27:30" ht="12" customHeight="1" x14ac:dyDescent="0.25">
      <c r="AA191"/>
      <c r="AB191"/>
      <c r="AC191"/>
      <c r="AD191"/>
    </row>
    <row r="192" spans="27:30" ht="12" customHeight="1" x14ac:dyDescent="0.25">
      <c r="AA192"/>
      <c r="AB192"/>
      <c r="AC192"/>
      <c r="AD192"/>
    </row>
    <row r="193" spans="27:30" ht="12" customHeight="1" x14ac:dyDescent="0.25">
      <c r="AA193"/>
      <c r="AB193"/>
      <c r="AC193"/>
      <c r="AD193"/>
    </row>
    <row r="194" spans="27:30" ht="12" customHeight="1" x14ac:dyDescent="0.25">
      <c r="AA194"/>
      <c r="AB194"/>
      <c r="AC194"/>
      <c r="AD194"/>
    </row>
    <row r="195" spans="27:30" ht="12" customHeight="1" x14ac:dyDescent="0.25">
      <c r="AA195"/>
      <c r="AB195"/>
      <c r="AC195"/>
      <c r="AD195"/>
    </row>
    <row r="196" spans="27:30" ht="12" customHeight="1" x14ac:dyDescent="0.25">
      <c r="AA196"/>
      <c r="AB196"/>
      <c r="AC196"/>
      <c r="AD196"/>
    </row>
    <row r="197" spans="27:30" ht="12" customHeight="1" x14ac:dyDescent="0.25">
      <c r="AA197"/>
      <c r="AB197"/>
      <c r="AC197"/>
      <c r="AD197"/>
    </row>
    <row r="198" spans="27:30" ht="12" customHeight="1" x14ac:dyDescent="0.25">
      <c r="AA198"/>
      <c r="AB198"/>
      <c r="AC198"/>
      <c r="AD198"/>
    </row>
    <row r="199" spans="27:30" ht="12" customHeight="1" x14ac:dyDescent="0.25">
      <c r="AA199"/>
      <c r="AB199"/>
      <c r="AC199"/>
      <c r="AD199"/>
    </row>
    <row r="200" spans="27:30" ht="12" customHeight="1" x14ac:dyDescent="0.25">
      <c r="AA200"/>
      <c r="AB200"/>
      <c r="AC200"/>
      <c r="AD200"/>
    </row>
    <row r="201" spans="27:30" ht="12" customHeight="1" x14ac:dyDescent="0.25">
      <c r="AA201"/>
      <c r="AB201"/>
      <c r="AC201"/>
      <c r="AD201"/>
    </row>
    <row r="202" spans="27:30" ht="12" customHeight="1" x14ac:dyDescent="0.25">
      <c r="AA202"/>
      <c r="AB202"/>
      <c r="AC202"/>
      <c r="AD202"/>
    </row>
    <row r="203" spans="27:30" ht="12" customHeight="1" x14ac:dyDescent="0.25">
      <c r="AA203"/>
      <c r="AB203"/>
      <c r="AC203"/>
      <c r="AD203"/>
    </row>
    <row r="204" spans="27:30" ht="12" customHeight="1" x14ac:dyDescent="0.25">
      <c r="AA204"/>
      <c r="AB204"/>
      <c r="AC204"/>
      <c r="AD204"/>
    </row>
    <row r="205" spans="27:30" ht="12" customHeight="1" x14ac:dyDescent="0.25">
      <c r="AA205"/>
      <c r="AB205"/>
      <c r="AC205"/>
      <c r="AD205"/>
    </row>
    <row r="206" spans="27:30" ht="12" customHeight="1" x14ac:dyDescent="0.25">
      <c r="AA206"/>
      <c r="AB206"/>
      <c r="AC206"/>
      <c r="AD206"/>
    </row>
    <row r="207" spans="27:30" ht="12" customHeight="1" x14ac:dyDescent="0.25">
      <c r="AA207"/>
      <c r="AB207"/>
      <c r="AC207"/>
      <c r="AD207"/>
    </row>
    <row r="208" spans="27:30" ht="12" customHeight="1" x14ac:dyDescent="0.25">
      <c r="AA208"/>
      <c r="AB208"/>
      <c r="AC208"/>
      <c r="AD208"/>
    </row>
    <row r="209" spans="27:30" ht="12" customHeight="1" x14ac:dyDescent="0.25">
      <c r="AA209"/>
      <c r="AB209"/>
      <c r="AC209"/>
      <c r="AD209"/>
    </row>
    <row r="210" spans="27:30" ht="12" customHeight="1" x14ac:dyDescent="0.25">
      <c r="AA210"/>
      <c r="AB210"/>
      <c r="AC210"/>
      <c r="AD210"/>
    </row>
    <row r="211" spans="27:30" ht="12" customHeight="1" x14ac:dyDescent="0.25">
      <c r="AA211"/>
      <c r="AB211"/>
      <c r="AC211"/>
      <c r="AD211"/>
    </row>
    <row r="212" spans="27:30" ht="12" customHeight="1" x14ac:dyDescent="0.25">
      <c r="AA212"/>
      <c r="AB212"/>
      <c r="AC212"/>
      <c r="AD212"/>
    </row>
    <row r="213" spans="27:30" ht="12" customHeight="1" x14ac:dyDescent="0.25">
      <c r="AA213"/>
      <c r="AB213"/>
      <c r="AC213"/>
      <c r="AD213"/>
    </row>
    <row r="214" spans="27:30" ht="12" customHeight="1" x14ac:dyDescent="0.25">
      <c r="AA214"/>
      <c r="AB214"/>
      <c r="AC214"/>
      <c r="AD214"/>
    </row>
    <row r="215" spans="27:30" ht="12" customHeight="1" x14ac:dyDescent="0.25">
      <c r="AA215"/>
      <c r="AB215"/>
      <c r="AC215"/>
      <c r="AD215"/>
    </row>
    <row r="216" spans="27:30" ht="12" customHeight="1" x14ac:dyDescent="0.25">
      <c r="AA216"/>
      <c r="AB216"/>
      <c r="AC216"/>
      <c r="AD216"/>
    </row>
    <row r="217" spans="27:30" ht="12" customHeight="1" x14ac:dyDescent="0.25">
      <c r="AA217"/>
      <c r="AB217"/>
      <c r="AC217"/>
      <c r="AD217"/>
    </row>
    <row r="218" spans="27:30" ht="12" customHeight="1" x14ac:dyDescent="0.25">
      <c r="AA218"/>
      <c r="AB218"/>
      <c r="AC218"/>
      <c r="AD218"/>
    </row>
    <row r="219" spans="27:30" ht="12" customHeight="1" x14ac:dyDescent="0.25">
      <c r="AA219"/>
      <c r="AB219"/>
      <c r="AC219"/>
      <c r="AD219"/>
    </row>
    <row r="220" spans="27:30" ht="12" customHeight="1" x14ac:dyDescent="0.25">
      <c r="AA220"/>
      <c r="AB220"/>
      <c r="AC220"/>
      <c r="AD220"/>
    </row>
    <row r="221" spans="27:30" ht="12" customHeight="1" x14ac:dyDescent="0.25">
      <c r="AA221"/>
      <c r="AB221"/>
      <c r="AC221"/>
      <c r="AD221"/>
    </row>
    <row r="222" spans="27:30" ht="12" customHeight="1" x14ac:dyDescent="0.25">
      <c r="AA222"/>
      <c r="AB222"/>
      <c r="AC222"/>
      <c r="AD222"/>
    </row>
    <row r="223" spans="27:30" ht="12" customHeight="1" x14ac:dyDescent="0.25">
      <c r="AA223"/>
      <c r="AB223"/>
      <c r="AC223"/>
      <c r="AD223"/>
    </row>
    <row r="224" spans="27:30" ht="12" customHeight="1" x14ac:dyDescent="0.25">
      <c r="AA224"/>
      <c r="AB224"/>
      <c r="AC224"/>
      <c r="AD224"/>
    </row>
    <row r="225" spans="27:30" ht="12" customHeight="1" x14ac:dyDescent="0.25">
      <c r="AA225"/>
      <c r="AB225"/>
      <c r="AC225"/>
      <c r="AD225"/>
    </row>
    <row r="226" spans="27:30" ht="12" customHeight="1" x14ac:dyDescent="0.25">
      <c r="AA226"/>
      <c r="AB226"/>
      <c r="AC226"/>
      <c r="AD226"/>
    </row>
    <row r="227" spans="27:30" ht="12" customHeight="1" x14ac:dyDescent="0.25">
      <c r="AA227"/>
      <c r="AB227"/>
      <c r="AC227"/>
      <c r="AD227"/>
    </row>
    <row r="228" spans="27:30" ht="12" customHeight="1" x14ac:dyDescent="0.25">
      <c r="AA228"/>
      <c r="AB228"/>
      <c r="AC228"/>
      <c r="AD228"/>
    </row>
    <row r="229" spans="27:30" ht="12" customHeight="1" x14ac:dyDescent="0.25">
      <c r="AA229"/>
      <c r="AB229"/>
      <c r="AC229"/>
      <c r="AD229"/>
    </row>
    <row r="230" spans="27:30" ht="12" customHeight="1" x14ac:dyDescent="0.25">
      <c r="AA230"/>
      <c r="AB230"/>
      <c r="AC230"/>
      <c r="AD230"/>
    </row>
    <row r="231" spans="27:30" ht="12" customHeight="1" x14ac:dyDescent="0.25">
      <c r="AA231"/>
      <c r="AB231"/>
      <c r="AC231"/>
      <c r="AD231"/>
    </row>
    <row r="232" spans="27:30" ht="12" customHeight="1" x14ac:dyDescent="0.25">
      <c r="AA232"/>
      <c r="AB232"/>
      <c r="AC232"/>
      <c r="AD232"/>
    </row>
    <row r="233" spans="27:30" ht="12" customHeight="1" x14ac:dyDescent="0.25">
      <c r="AA233"/>
      <c r="AB233"/>
      <c r="AC233"/>
      <c r="AD233"/>
    </row>
    <row r="234" spans="27:30" ht="12" customHeight="1" x14ac:dyDescent="0.25">
      <c r="AA234"/>
      <c r="AB234"/>
      <c r="AC234"/>
      <c r="AD234"/>
    </row>
    <row r="235" spans="27:30" ht="12" customHeight="1" x14ac:dyDescent="0.25">
      <c r="AA235"/>
      <c r="AB235"/>
      <c r="AC235"/>
      <c r="AD235"/>
    </row>
    <row r="236" spans="27:30" ht="12" customHeight="1" x14ac:dyDescent="0.25">
      <c r="AA236"/>
      <c r="AB236"/>
      <c r="AC236"/>
      <c r="AD236"/>
    </row>
    <row r="237" spans="27:30" ht="12" customHeight="1" x14ac:dyDescent="0.25">
      <c r="AA237"/>
      <c r="AB237"/>
      <c r="AC237"/>
      <c r="AD237"/>
    </row>
    <row r="238" spans="27:30" ht="12" customHeight="1" x14ac:dyDescent="0.25">
      <c r="AA238"/>
      <c r="AB238"/>
      <c r="AC238"/>
      <c r="AD238"/>
    </row>
    <row r="239" spans="27:30" ht="12" customHeight="1" x14ac:dyDescent="0.25">
      <c r="AA239"/>
      <c r="AB239"/>
      <c r="AC239"/>
      <c r="AD239"/>
    </row>
    <row r="240" spans="27:30" ht="12" customHeight="1" x14ac:dyDescent="0.25">
      <c r="AA240"/>
      <c r="AB240"/>
      <c r="AC240"/>
      <c r="AD240"/>
    </row>
    <row r="241" spans="27:30" ht="12" customHeight="1" x14ac:dyDescent="0.25">
      <c r="AA241"/>
      <c r="AB241"/>
      <c r="AC241"/>
      <c r="AD241"/>
    </row>
    <row r="242" spans="27:30" ht="12" customHeight="1" x14ac:dyDescent="0.25">
      <c r="AA242"/>
      <c r="AB242"/>
      <c r="AC242"/>
      <c r="AD242"/>
    </row>
    <row r="243" spans="27:30" ht="12" customHeight="1" x14ac:dyDescent="0.25">
      <c r="AA243"/>
      <c r="AB243"/>
      <c r="AC243"/>
      <c r="AD243"/>
    </row>
    <row r="244" spans="27:30" ht="12" customHeight="1" x14ac:dyDescent="0.25">
      <c r="AA244"/>
      <c r="AB244"/>
      <c r="AC244"/>
      <c r="AD244"/>
    </row>
    <row r="245" spans="27:30" ht="12" customHeight="1" x14ac:dyDescent="0.25">
      <c r="AA245"/>
      <c r="AB245"/>
      <c r="AC245"/>
      <c r="AD24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64"/>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17.7109375" style="4" customWidth="1"/>
    <col min="2" max="10" width="9.7109375" style="4" customWidth="1"/>
    <col min="11" max="300" width="9.140625" style="4"/>
    <col min="301" max="301" width="63.140625" style="4" bestFit="1" customWidth="1"/>
    <col min="302" max="16384" width="9.140625" style="4"/>
  </cols>
  <sheetData>
    <row r="1" spans="1:301" ht="12" customHeight="1" x14ac:dyDescent="0.2">
      <c r="A1" s="5" t="s">
        <v>7</v>
      </c>
      <c r="B1" s="4" t="s">
        <v>46</v>
      </c>
      <c r="U1" s="13"/>
      <c r="W1" s="13" t="s">
        <v>35</v>
      </c>
      <c r="X1" s="13">
        <v>10</v>
      </c>
      <c r="Z1" s="19" t="s">
        <v>45</v>
      </c>
      <c r="KO1" s="18" t="s">
        <v>45</v>
      </c>
    </row>
    <row r="2" spans="1:301" ht="12" customHeight="1" outlineLevel="1" thickBot="1" x14ac:dyDescent="0.25">
      <c r="A2" s="7" t="s">
        <v>8</v>
      </c>
      <c r="B2" s="7" t="s">
        <v>9</v>
      </c>
      <c r="C2" s="7" t="s">
        <v>10</v>
      </c>
      <c r="D2" s="7" t="s">
        <v>11</v>
      </c>
      <c r="E2" s="7" t="s">
        <v>12</v>
      </c>
      <c r="F2" s="7" t="s">
        <v>13</v>
      </c>
      <c r="G2" s="7" t="s">
        <v>14</v>
      </c>
      <c r="H2" s="7" t="s">
        <v>15</v>
      </c>
      <c r="I2" s="7" t="s">
        <v>16</v>
      </c>
      <c r="J2" s="6"/>
    </row>
    <row r="3" spans="1:301" ht="12" customHeight="1" outlineLevel="1" x14ac:dyDescent="0.2">
      <c r="A3" s="9" t="s">
        <v>6</v>
      </c>
      <c r="B3" s="10">
        <v>245</v>
      </c>
      <c r="C3" s="4">
        <v>161.77142857142857</v>
      </c>
      <c r="D3" s="4">
        <v>162</v>
      </c>
      <c r="E3" s="4">
        <v>12.979681473269713</v>
      </c>
      <c r="F3" s="4">
        <v>162.28918507354928</v>
      </c>
      <c r="G3" s="4">
        <v>0.8292414314435913</v>
      </c>
      <c r="H3" s="4">
        <v>114</v>
      </c>
      <c r="I3" s="4">
        <v>203</v>
      </c>
    </row>
    <row r="4" spans="1:301" ht="12" customHeight="1" outlineLevel="1" x14ac:dyDescent="0.2">
      <c r="A4" s="9" t="s">
        <v>1</v>
      </c>
      <c r="B4" s="10">
        <v>245</v>
      </c>
      <c r="C4" s="4">
        <v>35.991836734693877</v>
      </c>
      <c r="D4" s="4">
        <v>36</v>
      </c>
      <c r="E4" s="4">
        <v>10.164221981923919</v>
      </c>
      <c r="F4" s="4">
        <v>37.393877049810264</v>
      </c>
      <c r="G4" s="4">
        <v>0.64936832257084343</v>
      </c>
      <c r="H4" s="4">
        <v>4</v>
      </c>
      <c r="I4" s="4">
        <v>66</v>
      </c>
    </row>
    <row r="5" spans="1:301" ht="12" customHeight="1" outlineLevel="1" x14ac:dyDescent="0.2">
      <c r="A5" s="9" t="s">
        <v>2</v>
      </c>
      <c r="B5" s="10">
        <v>245</v>
      </c>
      <c r="C5" s="4">
        <v>1.2244897959183674</v>
      </c>
      <c r="D5" s="4">
        <v>1</v>
      </c>
      <c r="E5" s="4">
        <v>10.059791140570645</v>
      </c>
      <c r="F5" s="4">
        <v>10.113640011673061</v>
      </c>
      <c r="G5" s="4">
        <v>0.64269648085046016</v>
      </c>
      <c r="H5" s="4">
        <v>-25</v>
      </c>
      <c r="I5" s="4">
        <v>28</v>
      </c>
    </row>
    <row r="6" spans="1:301" ht="12" customHeight="1" x14ac:dyDescent="0.2">
      <c r="A6" s="17"/>
    </row>
    <row r="7" spans="1:301" ht="12" customHeight="1" x14ac:dyDescent="0.2">
      <c r="A7" s="5" t="s">
        <v>37</v>
      </c>
      <c r="C7" s="13" t="s">
        <v>44</v>
      </c>
    </row>
    <row r="8" spans="1:301" ht="12" customHeight="1" outlineLevel="1" x14ac:dyDescent="0.2">
      <c r="A8" s="4" t="s">
        <v>39</v>
      </c>
    </row>
    <row r="9" spans="1:301" ht="12" customHeight="1" outlineLevel="1" x14ac:dyDescent="0.2"/>
    <row r="10" spans="1:301" ht="12" customHeight="1" outlineLevel="1" x14ac:dyDescent="0.2"/>
    <row r="11" spans="1:301" ht="12" customHeight="1" outlineLevel="1" x14ac:dyDescent="0.2"/>
    <row r="12" spans="1:301" ht="12" customHeight="1" outlineLevel="1" x14ac:dyDescent="0.2"/>
    <row r="13" spans="1:301" ht="12" customHeight="1" outlineLevel="1" x14ac:dyDescent="0.2"/>
    <row r="14" spans="1:301" ht="12" customHeight="1" outlineLevel="1" x14ac:dyDescent="0.2"/>
    <row r="15" spans="1:301" ht="12" customHeight="1" outlineLevel="1" x14ac:dyDescent="0.2"/>
    <row r="16" spans="1:301" ht="12" customHeight="1" outlineLevel="1" x14ac:dyDescent="0.2"/>
    <row r="17" spans="1:1" ht="12" customHeight="1" outlineLevel="1" x14ac:dyDescent="0.2"/>
    <row r="18" spans="1:1" ht="12" customHeight="1" outlineLevel="1" x14ac:dyDescent="0.2">
      <c r="A18" s="4" t="s">
        <v>39</v>
      </c>
    </row>
    <row r="19" spans="1:1" ht="12" customHeight="1" outlineLevel="1" x14ac:dyDescent="0.2"/>
    <row r="20" spans="1:1" ht="12" customHeight="1" outlineLevel="1" x14ac:dyDescent="0.2"/>
    <row r="21" spans="1:1" ht="12" customHeight="1" outlineLevel="1" x14ac:dyDescent="0.2"/>
    <row r="22" spans="1:1" ht="12" customHeight="1" outlineLevel="1" x14ac:dyDescent="0.2"/>
    <row r="23" spans="1:1" ht="12" customHeight="1" outlineLevel="1" x14ac:dyDescent="0.2"/>
    <row r="24" spans="1:1" ht="12" customHeight="1" outlineLevel="1" x14ac:dyDescent="0.2"/>
    <row r="25" spans="1:1" ht="12" customHeight="1" outlineLevel="1" x14ac:dyDescent="0.2"/>
    <row r="26" spans="1:1" ht="12" customHeight="1" outlineLevel="1" x14ac:dyDescent="0.2"/>
    <row r="27" spans="1:1" ht="12" customHeight="1" outlineLevel="1" x14ac:dyDescent="0.2"/>
    <row r="28" spans="1:1" ht="12" customHeight="1" outlineLevel="1" x14ac:dyDescent="0.2">
      <c r="A28" s="4" t="s">
        <v>39</v>
      </c>
    </row>
    <row r="29" spans="1:1" ht="12" customHeight="1" outlineLevel="1" x14ac:dyDescent="0.2"/>
    <row r="30" spans="1:1" ht="12" customHeight="1" outlineLevel="1" x14ac:dyDescent="0.2"/>
    <row r="31" spans="1:1" ht="12" customHeight="1" outlineLevel="1" x14ac:dyDescent="0.2"/>
    <row r="32" spans="1:1" ht="12" customHeight="1" outlineLevel="1" x14ac:dyDescent="0.2"/>
    <row r="33" spans="1:4" ht="12" customHeight="1" outlineLevel="1" x14ac:dyDescent="0.2"/>
    <row r="34" spans="1:4" ht="12" customHeight="1" outlineLevel="1" x14ac:dyDescent="0.2"/>
    <row r="35" spans="1:4" ht="12" customHeight="1" outlineLevel="1" x14ac:dyDescent="0.2"/>
    <row r="36" spans="1:4" ht="12" customHeight="1" outlineLevel="1" x14ac:dyDescent="0.2"/>
    <row r="37" spans="1:4" ht="12" customHeight="1" outlineLevel="1" x14ac:dyDescent="0.2"/>
    <row r="38" spans="1:4" ht="12" customHeight="1" x14ac:dyDescent="0.2">
      <c r="A38" s="20"/>
    </row>
    <row r="39" spans="1:4" ht="12" customHeight="1" x14ac:dyDescent="0.2">
      <c r="A39" s="5" t="s">
        <v>25</v>
      </c>
    </row>
    <row r="40" spans="1:4" ht="12" customHeight="1" outlineLevel="1" thickBot="1" x14ac:dyDescent="0.25">
      <c r="A40" s="7" t="s">
        <v>8</v>
      </c>
      <c r="B40" s="8" t="s">
        <v>31</v>
      </c>
    </row>
    <row r="41" spans="1:4" ht="12" customHeight="1" outlineLevel="1" thickBot="1" x14ac:dyDescent="0.25">
      <c r="A41" s="6" t="s">
        <v>6</v>
      </c>
      <c r="B41" s="15">
        <v>1</v>
      </c>
      <c r="C41" s="16" t="s">
        <v>26</v>
      </c>
    </row>
    <row r="42" spans="1:4" ht="12" customHeight="1" outlineLevel="1" thickBot="1" x14ac:dyDescent="0.25">
      <c r="A42" s="6" t="s">
        <v>1</v>
      </c>
      <c r="B42" s="4">
        <v>0.70348482491699826</v>
      </c>
      <c r="C42" s="15">
        <v>1</v>
      </c>
      <c r="D42" s="16" t="s">
        <v>27</v>
      </c>
    </row>
    <row r="43" spans="1:4" ht="12" customHeight="1" outlineLevel="1" x14ac:dyDescent="0.2">
      <c r="A43" s="6" t="s">
        <v>2</v>
      </c>
      <c r="B43" s="4">
        <v>-1.7276594648682416E-2</v>
      </c>
      <c r="C43" s="4">
        <v>4.9919819857905882E-2</v>
      </c>
      <c r="D43" s="15">
        <v>1</v>
      </c>
    </row>
    <row r="44" spans="1:4" ht="12" customHeight="1" x14ac:dyDescent="0.2">
      <c r="A44" s="17"/>
    </row>
    <row r="45" spans="1:4" ht="12" customHeight="1" x14ac:dyDescent="0.2">
      <c r="A45" s="5" t="s">
        <v>41</v>
      </c>
      <c r="C45" s="13" t="s">
        <v>44</v>
      </c>
    </row>
    <row r="46" spans="1:4" ht="12" customHeight="1" outlineLevel="1" x14ac:dyDescent="0.2">
      <c r="A46" s="4" t="s">
        <v>39</v>
      </c>
    </row>
    <row r="47" spans="1:4" ht="12" customHeight="1" outlineLevel="1" x14ac:dyDescent="0.2"/>
    <row r="48" spans="1:4" ht="12" customHeight="1" outlineLevel="1" x14ac:dyDescent="0.2"/>
    <row r="49" spans="1:1" ht="12" customHeight="1" outlineLevel="1" x14ac:dyDescent="0.2"/>
    <row r="50" spans="1:1" ht="12" customHeight="1" outlineLevel="1" x14ac:dyDescent="0.2"/>
    <row r="51" spans="1:1" ht="12" customHeight="1" outlineLevel="1" x14ac:dyDescent="0.2"/>
    <row r="52" spans="1:1" ht="12" customHeight="1" outlineLevel="1" x14ac:dyDescent="0.2"/>
    <row r="53" spans="1:1" ht="12" customHeight="1" outlineLevel="1" x14ac:dyDescent="0.2"/>
    <row r="54" spans="1:1" ht="12" customHeight="1" outlineLevel="1" x14ac:dyDescent="0.2"/>
    <row r="55" spans="1:1" ht="12" customHeight="1" outlineLevel="1" x14ac:dyDescent="0.2"/>
    <row r="56" spans="1:1" ht="12" customHeight="1" outlineLevel="1" x14ac:dyDescent="0.2"/>
    <row r="57" spans="1:1" ht="12" customHeight="1" outlineLevel="1" x14ac:dyDescent="0.2"/>
    <row r="58" spans="1:1" ht="12" customHeight="1" outlineLevel="1" x14ac:dyDescent="0.2"/>
    <row r="59" spans="1:1" ht="12" customHeight="1" outlineLevel="1" x14ac:dyDescent="0.2"/>
    <row r="60" spans="1:1" ht="12" customHeight="1" outlineLevel="1" x14ac:dyDescent="0.2"/>
    <row r="61" spans="1:1" ht="12" customHeight="1" outlineLevel="1" x14ac:dyDescent="0.2"/>
    <row r="62" spans="1:1" ht="12" customHeight="1" outlineLevel="1" x14ac:dyDescent="0.2"/>
    <row r="63" spans="1:1" ht="12" customHeight="1" x14ac:dyDescent="0.2">
      <c r="A63" s="20"/>
    </row>
    <row r="64" spans="1:1" ht="12" customHeight="1" x14ac:dyDescent="0.2">
      <c r="A64" s="13" t="s">
        <v>32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298"/>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47</v>
      </c>
      <c r="B1" s="21" t="s">
        <v>48</v>
      </c>
      <c r="M1" s="23" t="s">
        <v>130</v>
      </c>
      <c r="N1" s="23" t="s">
        <v>131</v>
      </c>
      <c r="O1" s="23" t="s">
        <v>136</v>
      </c>
      <c r="Q1" s="23" t="s">
        <v>70</v>
      </c>
      <c r="R1" s="23" t="s">
        <v>49</v>
      </c>
      <c r="T1" s="39" t="s">
        <v>24</v>
      </c>
      <c r="U1" s="23" t="s">
        <v>137</v>
      </c>
      <c r="Z1" s="58" t="s">
        <v>50</v>
      </c>
      <c r="AR1" s="47"/>
      <c r="BZ1" s="24" t="s">
        <v>50</v>
      </c>
    </row>
    <row r="2" spans="1:78" ht="11.25" customHeight="1" x14ac:dyDescent="0.2">
      <c r="A2" s="22" t="s">
        <v>51</v>
      </c>
      <c r="C2" s="21" t="s">
        <v>6</v>
      </c>
      <c r="Q2" s="23" t="s">
        <v>119</v>
      </c>
      <c r="R2" s="23" t="s">
        <v>133</v>
      </c>
      <c r="S2" s="23" t="s">
        <v>171</v>
      </c>
      <c r="T2" s="23" t="s">
        <v>172</v>
      </c>
    </row>
    <row r="3" spans="1:78" outlineLevel="1" x14ac:dyDescent="0.2">
      <c r="A3" s="22" t="s">
        <v>52</v>
      </c>
    </row>
    <row r="4" spans="1:78" outlineLevel="1" x14ac:dyDescent="0.2">
      <c r="A4" s="21" t="s">
        <v>53</v>
      </c>
    </row>
    <row r="5" spans="1:78" outlineLevel="1" x14ac:dyDescent="0.2">
      <c r="A5" s="22" t="s">
        <v>54</v>
      </c>
    </row>
    <row r="6" spans="1:78" outlineLevel="1" x14ac:dyDescent="0.2">
      <c r="A6" s="21" t="s">
        <v>55</v>
      </c>
    </row>
    <row r="7" spans="1:78" x14ac:dyDescent="0.2">
      <c r="A7" s="47"/>
      <c r="J7" s="23" t="s">
        <v>134</v>
      </c>
      <c r="K7" s="23" t="s">
        <v>135</v>
      </c>
    </row>
    <row r="8" spans="1:78" hidden="1" x14ac:dyDescent="0.2">
      <c r="A8" s="25" t="s">
        <v>56</v>
      </c>
    </row>
    <row r="9" spans="1:78" ht="12" outlineLevel="1" thickBot="1" x14ac:dyDescent="0.25">
      <c r="A9" s="26"/>
      <c r="B9" s="31" t="s">
        <v>57</v>
      </c>
      <c r="C9" s="31" t="s">
        <v>58</v>
      </c>
      <c r="D9" s="31" t="s">
        <v>59</v>
      </c>
      <c r="E9" s="31" t="s">
        <v>60</v>
      </c>
      <c r="F9" s="31" t="s">
        <v>9</v>
      </c>
      <c r="G9" s="31" t="s">
        <v>61</v>
      </c>
      <c r="H9" s="31" t="s">
        <v>63</v>
      </c>
      <c r="I9" s="31" t="s">
        <v>62</v>
      </c>
    </row>
    <row r="10" spans="1:78" outlineLevel="1" x14ac:dyDescent="0.2">
      <c r="B10" s="9">
        <v>0.67324000356110525</v>
      </c>
      <c r="C10" s="9">
        <v>0.66779400362045704</v>
      </c>
      <c r="D10" s="9">
        <v>7.4811397654404148</v>
      </c>
      <c r="E10" s="9">
        <v>12.979681473269709</v>
      </c>
      <c r="F10" s="32">
        <v>245</v>
      </c>
      <c r="G10" s="32">
        <v>5</v>
      </c>
      <c r="H10" s="33">
        <v>1.9698976350766919</v>
      </c>
      <c r="I10" s="34">
        <v>0.95</v>
      </c>
    </row>
    <row r="11" spans="1:78" x14ac:dyDescent="0.2">
      <c r="A11" s="47"/>
    </row>
    <row r="12" spans="1:78" hidden="1" x14ac:dyDescent="0.2">
      <c r="A12" s="25" t="s">
        <v>64</v>
      </c>
    </row>
    <row r="13" spans="1:78" ht="12" outlineLevel="1" thickBot="1" x14ac:dyDescent="0.25">
      <c r="A13" s="35" t="s">
        <v>65</v>
      </c>
      <c r="B13" s="28" t="s">
        <v>66</v>
      </c>
      <c r="C13" s="28" t="s">
        <v>67</v>
      </c>
      <c r="D13" s="28" t="s">
        <v>68</v>
      </c>
      <c r="E13" s="28" t="s">
        <v>69</v>
      </c>
      <c r="F13" s="28" t="s">
        <v>138</v>
      </c>
      <c r="G13" s="28" t="s">
        <v>139</v>
      </c>
      <c r="H13" s="31" t="s">
        <v>72</v>
      </c>
      <c r="I13" s="31" t="s">
        <v>71</v>
      </c>
    </row>
    <row r="14" spans="1:78" outlineLevel="1" x14ac:dyDescent="0.2">
      <c r="A14" s="36" t="s">
        <v>73</v>
      </c>
      <c r="B14" s="6">
        <v>99.754728816893845</v>
      </c>
      <c r="C14" s="6">
        <v>3.1616380443396896</v>
      </c>
      <c r="D14" s="6">
        <v>31.551596804537976</v>
      </c>
      <c r="E14" s="6">
        <v>2.301084429930382E-87</v>
      </c>
      <c r="F14" s="6">
        <v>93.526625510380597</v>
      </c>
      <c r="G14" s="6">
        <v>105.98283212340709</v>
      </c>
      <c r="H14" s="9">
        <v>0</v>
      </c>
      <c r="I14" s="9">
        <v>0</v>
      </c>
    </row>
    <row r="15" spans="1:78" outlineLevel="1" x14ac:dyDescent="0.2">
      <c r="A15" s="36" t="s">
        <v>1</v>
      </c>
      <c r="B15" s="6">
        <v>0.6106884128537321</v>
      </c>
      <c r="C15" s="6">
        <v>0.14450992693224385</v>
      </c>
      <c r="D15" s="6">
        <v>4.2259270751694773</v>
      </c>
      <c r="E15" s="6">
        <v>3.38279093651483E-5</v>
      </c>
      <c r="F15" s="6">
        <v>0.32601864954479942</v>
      </c>
      <c r="G15" s="6">
        <v>0.89535817616266478</v>
      </c>
      <c r="H15" s="9">
        <v>9.4058475372583299</v>
      </c>
      <c r="I15" s="9">
        <v>0.47822225859834405</v>
      </c>
    </row>
    <row r="16" spans="1:78" outlineLevel="1" x14ac:dyDescent="0.2">
      <c r="A16" s="36" t="s">
        <v>2</v>
      </c>
      <c r="B16" s="6">
        <v>-6.6304834488020506E-2</v>
      </c>
      <c r="C16" s="6">
        <v>4.7922981224540383E-2</v>
      </c>
      <c r="D16" s="6">
        <v>-1.3835707377500788</v>
      </c>
      <c r="E16" s="6">
        <v>0.16777544633552324</v>
      </c>
      <c r="F16" s="6">
        <v>-0.16070820186806734</v>
      </c>
      <c r="G16" s="6">
        <v>2.8098532892026309E-2</v>
      </c>
      <c r="H16" s="9">
        <v>1.0132576043675758</v>
      </c>
      <c r="I16" s="9">
        <v>-5.1388995017576621E-2</v>
      </c>
    </row>
    <row r="17" spans="1:9" outlineLevel="1" x14ac:dyDescent="0.2">
      <c r="A17" s="36" t="s">
        <v>3</v>
      </c>
      <c r="B17" s="6">
        <v>5.3666679829299589E-2</v>
      </c>
      <c r="C17" s="37">
        <v>4.7585425615532077E-3</v>
      </c>
      <c r="D17" s="6">
        <v>11.277965708009253</v>
      </c>
      <c r="E17" s="6">
        <v>5.9753895778220466E-24</v>
      </c>
      <c r="F17" s="6">
        <v>4.4292838090884142E-2</v>
      </c>
      <c r="G17" s="6">
        <v>6.304052156771503E-2</v>
      </c>
      <c r="H17" s="9">
        <v>1.0118983408662894</v>
      </c>
      <c r="I17" s="9">
        <v>0.41860848989355648</v>
      </c>
    </row>
    <row r="18" spans="1:9" outlineLevel="1" x14ac:dyDescent="0.2">
      <c r="A18" s="36" t="s">
        <v>4</v>
      </c>
      <c r="B18" s="6">
        <v>0.31609650338849304</v>
      </c>
      <c r="C18" s="6">
        <v>0.13439538325271064</v>
      </c>
      <c r="D18" s="6">
        <v>2.3519893000648713</v>
      </c>
      <c r="E18" s="6">
        <v>1.9482236741084579E-2</v>
      </c>
      <c r="F18" s="6">
        <v>5.1351355753752714E-2</v>
      </c>
      <c r="G18" s="6">
        <v>0.58084165102323337</v>
      </c>
      <c r="H18" s="9">
        <v>9.4194882774084459</v>
      </c>
      <c r="I18" s="9">
        <v>0.26635313763178325</v>
      </c>
    </row>
    <row r="19" spans="1:9" x14ac:dyDescent="0.2">
      <c r="A19" s="47"/>
    </row>
    <row r="20" spans="1:9" hidden="1" x14ac:dyDescent="0.2">
      <c r="A20" s="25" t="s">
        <v>74</v>
      </c>
    </row>
    <row r="21" spans="1:9" ht="12" outlineLevel="1" thickBot="1" x14ac:dyDescent="0.25">
      <c r="A21" s="35" t="s">
        <v>75</v>
      </c>
      <c r="B21" s="28" t="s">
        <v>79</v>
      </c>
      <c r="C21" s="28" t="s">
        <v>80</v>
      </c>
      <c r="D21" s="28" t="s">
        <v>81</v>
      </c>
      <c r="E21" s="28" t="s">
        <v>82</v>
      </c>
      <c r="F21" s="28" t="s">
        <v>69</v>
      </c>
    </row>
    <row r="22" spans="1:9" outlineLevel="1" x14ac:dyDescent="0.2">
      <c r="A22" s="21" t="s">
        <v>76</v>
      </c>
      <c r="B22" s="30">
        <v>4</v>
      </c>
      <c r="C22" s="38">
        <v>27675.011474387058</v>
      </c>
      <c r="D22" s="38">
        <v>6918.7528685967645</v>
      </c>
      <c r="E22" s="29">
        <v>123.62100824425801</v>
      </c>
      <c r="F22" s="29">
        <v>4.170227588922834E-57</v>
      </c>
    </row>
    <row r="23" spans="1:9" outlineLevel="1" x14ac:dyDescent="0.2">
      <c r="A23" s="21" t="s">
        <v>77</v>
      </c>
      <c r="B23" s="30">
        <v>240</v>
      </c>
      <c r="C23" s="38">
        <v>13432.188525612926</v>
      </c>
      <c r="D23" s="29">
        <v>55.967452190053862</v>
      </c>
    </row>
    <row r="24" spans="1:9" outlineLevel="1" x14ac:dyDescent="0.2">
      <c r="A24" s="21" t="s">
        <v>78</v>
      </c>
      <c r="B24" s="30">
        <v>244</v>
      </c>
      <c r="C24" s="38">
        <v>41107.199999999983</v>
      </c>
    </row>
    <row r="25" spans="1:9" x14ac:dyDescent="0.2">
      <c r="A25" s="47"/>
    </row>
    <row r="26" spans="1:9" hidden="1" x14ac:dyDescent="0.2">
      <c r="A26" s="25" t="s">
        <v>83</v>
      </c>
    </row>
    <row r="27" spans="1:9" ht="12" outlineLevel="1" thickBot="1" x14ac:dyDescent="0.25">
      <c r="A27" s="26"/>
      <c r="B27" s="28" t="s">
        <v>87</v>
      </c>
      <c r="C27" s="28" t="s">
        <v>88</v>
      </c>
      <c r="D27" s="28" t="s">
        <v>89</v>
      </c>
      <c r="E27" s="28" t="s">
        <v>15</v>
      </c>
      <c r="F27" s="28" t="s">
        <v>16</v>
      </c>
      <c r="G27" s="31" t="s">
        <v>84</v>
      </c>
      <c r="H27" s="31" t="s">
        <v>91</v>
      </c>
      <c r="I27" s="31" t="s">
        <v>85</v>
      </c>
    </row>
    <row r="28" spans="1:9" outlineLevel="1" x14ac:dyDescent="0.2">
      <c r="A28" s="21" t="s">
        <v>86</v>
      </c>
      <c r="B28" s="6">
        <v>9.9766000449581411E-15</v>
      </c>
      <c r="C28" s="6">
        <v>7.4044080984381209</v>
      </c>
      <c r="D28" s="6">
        <v>6.0628661527359125</v>
      </c>
      <c r="E28" s="6">
        <v>-17.196391373704444</v>
      </c>
      <c r="F28" s="6">
        <v>18.1233381496059</v>
      </c>
      <c r="G28" s="34">
        <v>3.7756477018056886E-2</v>
      </c>
      <c r="H28" s="33" t="s">
        <v>90</v>
      </c>
      <c r="I28" s="9">
        <v>0.52626799760496712</v>
      </c>
    </row>
    <row r="29" spans="1:9" outlineLevel="1" x14ac:dyDescent="0.2"/>
    <row r="30" spans="1:9" x14ac:dyDescent="0.2">
      <c r="A30" s="47"/>
    </row>
    <row r="31" spans="1:9" hidden="1" x14ac:dyDescent="0.2">
      <c r="A31" s="25" t="s">
        <v>92</v>
      </c>
    </row>
    <row r="32" spans="1:9" ht="12" outlineLevel="1" thickBot="1" x14ac:dyDescent="0.25">
      <c r="A32" s="27" t="s">
        <v>93</v>
      </c>
      <c r="B32" s="40">
        <v>1</v>
      </c>
      <c r="C32" s="40">
        <v>2</v>
      </c>
      <c r="D32" s="40">
        <v>3</v>
      </c>
      <c r="E32" s="40">
        <v>4</v>
      </c>
    </row>
    <row r="33" spans="1:702" outlineLevel="1" x14ac:dyDescent="0.2">
      <c r="A33" s="21" t="s">
        <v>94</v>
      </c>
      <c r="B33" s="29">
        <v>0.32818142684839685</v>
      </c>
      <c r="C33" s="29">
        <v>0.25450610414823926</v>
      </c>
      <c r="D33" s="29">
        <v>6.5291512497950038E-2</v>
      </c>
      <c r="E33" s="29">
        <v>0.13650879182197903</v>
      </c>
    </row>
    <row r="34" spans="1:702" outlineLevel="1" x14ac:dyDescent="0.2">
      <c r="A34" s="39" t="s">
        <v>95</v>
      </c>
      <c r="B34" s="39">
        <v>5.1263577653625489</v>
      </c>
      <c r="C34" s="39">
        <v>3.967357528990501</v>
      </c>
      <c r="D34" s="39">
        <v>1.0156975673069872</v>
      </c>
      <c r="E34" s="39">
        <v>2.1191863318197939</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row>
    <row r="35" spans="1:702" outlineLevel="1" x14ac:dyDescent="0.2">
      <c r="A35" s="41" t="s">
        <v>96</v>
      </c>
      <c r="B35" s="42">
        <v>1.3320000000000001</v>
      </c>
      <c r="C35" s="29"/>
      <c r="D35" s="29"/>
      <c r="E35" s="29"/>
    </row>
    <row r="36" spans="1:702" x14ac:dyDescent="0.2">
      <c r="A36" s="47"/>
    </row>
    <row r="37" spans="1:702" hidden="1" x14ac:dyDescent="0.2">
      <c r="A37" s="25" t="s">
        <v>97</v>
      </c>
    </row>
    <row r="38" spans="1:702" ht="12" outlineLevel="1" thickBot="1" x14ac:dyDescent="0.25">
      <c r="A38" s="44" t="s">
        <v>65</v>
      </c>
      <c r="B38" s="26" t="s">
        <v>98</v>
      </c>
    </row>
    <row r="39" spans="1:702" ht="12" outlineLevel="1" thickBot="1" x14ac:dyDescent="0.25">
      <c r="A39" s="43" t="s">
        <v>73</v>
      </c>
      <c r="B39" s="45">
        <v>1</v>
      </c>
      <c r="C39" s="46" t="s">
        <v>26</v>
      </c>
    </row>
    <row r="40" spans="1:702" ht="12" outlineLevel="1" thickBot="1" x14ac:dyDescent="0.25">
      <c r="A40" s="43" t="s">
        <v>1</v>
      </c>
      <c r="B40" s="45">
        <v>5.2454390147889468E-2</v>
      </c>
      <c r="C40" s="45">
        <v>1</v>
      </c>
      <c r="D40" s="46" t="s">
        <v>27</v>
      </c>
    </row>
    <row r="41" spans="1:702" ht="12" outlineLevel="1" thickBot="1" x14ac:dyDescent="0.25">
      <c r="A41" s="43" t="s">
        <v>2</v>
      </c>
      <c r="B41" s="45">
        <v>-2.9163032486358058E-3</v>
      </c>
      <c r="C41" s="21">
        <v>-0.1123267507756798</v>
      </c>
      <c r="D41" s="45">
        <v>1</v>
      </c>
      <c r="E41" s="46" t="s">
        <v>28</v>
      </c>
    </row>
    <row r="42" spans="1:702" ht="12" outlineLevel="1" thickBot="1" x14ac:dyDescent="0.25">
      <c r="A42" s="43" t="s">
        <v>3</v>
      </c>
      <c r="B42" s="45">
        <v>-0.80968284289158388</v>
      </c>
      <c r="C42" s="45">
        <v>-6.699844188549238E-2</v>
      </c>
      <c r="D42" s="45">
        <v>-9.42891307740127E-3</v>
      </c>
      <c r="E42" s="45">
        <v>1</v>
      </c>
      <c r="F42" s="46" t="s">
        <v>29</v>
      </c>
    </row>
    <row r="43" spans="1:702" outlineLevel="1" x14ac:dyDescent="0.2">
      <c r="A43" s="43" t="s">
        <v>4</v>
      </c>
      <c r="B43" s="45">
        <v>-0.25643914242932631</v>
      </c>
      <c r="C43" s="22">
        <v>-0.94502061619398747</v>
      </c>
      <c r="D43" s="21">
        <v>0.10133598665500136</v>
      </c>
      <c r="E43" s="45">
        <v>9.0712246364638954E-2</v>
      </c>
      <c r="F43" s="45">
        <v>1</v>
      </c>
    </row>
    <row r="44" spans="1:702" x14ac:dyDescent="0.2">
      <c r="A44" s="47"/>
    </row>
    <row r="48" spans="1:702" hidden="1" x14ac:dyDescent="0.2">
      <c r="A48" s="25" t="s">
        <v>99</v>
      </c>
    </row>
    <row r="49" spans="1:8" ht="12" outlineLevel="1" thickBot="1" x14ac:dyDescent="0.25">
      <c r="A49" s="35" t="s">
        <v>35</v>
      </c>
      <c r="B49" s="35" t="s">
        <v>100</v>
      </c>
      <c r="C49" s="35" t="s">
        <v>101</v>
      </c>
      <c r="D49" s="35" t="s">
        <v>77</v>
      </c>
      <c r="E49" s="35" t="s">
        <v>102</v>
      </c>
      <c r="F49" s="35" t="s">
        <v>103</v>
      </c>
      <c r="G49" s="35" t="s">
        <v>104</v>
      </c>
      <c r="H49" s="35" t="s">
        <v>105</v>
      </c>
    </row>
    <row r="50" spans="1:8" outlineLevel="1" x14ac:dyDescent="0.2">
      <c r="A50" s="30">
        <v>1</v>
      </c>
      <c r="B50" s="29">
        <v>158</v>
      </c>
      <c r="C50" s="29">
        <v>153.10919155588601</v>
      </c>
      <c r="D50" s="29">
        <v>4.8908084441139863</v>
      </c>
      <c r="E50" s="21">
        <v>0.65880224274001786</v>
      </c>
      <c r="F50" s="21">
        <v>0.65880224274001786</v>
      </c>
      <c r="G50" s="21">
        <v>1.5273485320619673E-2</v>
      </c>
      <c r="H50" s="21">
        <v>1.346364504999706E-3</v>
      </c>
    </row>
    <row r="51" spans="1:8" outlineLevel="1" x14ac:dyDescent="0.2">
      <c r="A51" s="30">
        <v>2</v>
      </c>
      <c r="B51" s="29">
        <v>165</v>
      </c>
      <c r="C51" s="29">
        <v>165.54653427526671</v>
      </c>
      <c r="D51" s="29">
        <v>-0.54653427526670839</v>
      </c>
      <c r="E51" s="21">
        <v>-7.3497199848624531E-2</v>
      </c>
      <c r="F51" s="21">
        <v>7.3497199848624531E-2</v>
      </c>
      <c r="G51" s="21">
        <v>1.1998319580253785E-2</v>
      </c>
      <c r="H51" s="21">
        <v>1.3120014784517245E-5</v>
      </c>
    </row>
    <row r="52" spans="1:8" outlineLevel="1" x14ac:dyDescent="0.2">
      <c r="A52" s="30">
        <v>3</v>
      </c>
      <c r="B52" s="29">
        <v>152</v>
      </c>
      <c r="C52" s="29">
        <v>149.71022106844163</v>
      </c>
      <c r="D52" s="29">
        <v>2.2897789315583736</v>
      </c>
      <c r="E52" s="21">
        <v>0.30878862278742564</v>
      </c>
      <c r="F52" s="21">
        <v>0.30878862278742564</v>
      </c>
      <c r="G52" s="21">
        <v>1.7508069306119353E-2</v>
      </c>
      <c r="H52" s="21">
        <v>3.3983009872627656E-4</v>
      </c>
    </row>
    <row r="53" spans="1:8" outlineLevel="1" x14ac:dyDescent="0.2">
      <c r="A53" s="30">
        <v>4</v>
      </c>
      <c r="B53" s="29">
        <v>154</v>
      </c>
      <c r="C53" s="29">
        <v>159.99226633727733</v>
      </c>
      <c r="D53" s="29">
        <v>-5.9922663372773286</v>
      </c>
      <c r="E53" s="21">
        <v>-0.80706994324984704</v>
      </c>
      <c r="F53" s="21">
        <v>0.80706994324984704</v>
      </c>
      <c r="G53" s="21">
        <v>1.5026986108329811E-2</v>
      </c>
      <c r="H53" s="21">
        <v>1.9874668613308012E-3</v>
      </c>
    </row>
    <row r="54" spans="1:8" outlineLevel="1" x14ac:dyDescent="0.2">
      <c r="A54" s="30">
        <v>5</v>
      </c>
      <c r="B54" s="29">
        <v>153</v>
      </c>
      <c r="C54" s="29">
        <v>156.22348776530288</v>
      </c>
      <c r="D54" s="29">
        <v>-3.2234877653028775</v>
      </c>
      <c r="E54" s="21">
        <v>-0.43465857886210352</v>
      </c>
      <c r="F54" s="21">
        <v>0.43465857886210352</v>
      </c>
      <c r="G54" s="21">
        <v>1.7302154252772262E-2</v>
      </c>
      <c r="H54" s="21">
        <v>6.6528339307421881E-4</v>
      </c>
    </row>
    <row r="55" spans="1:8" outlineLevel="1" x14ac:dyDescent="0.2">
      <c r="A55" s="30">
        <v>6</v>
      </c>
      <c r="B55" s="29">
        <v>146</v>
      </c>
      <c r="C55" s="29">
        <v>148.77521291544409</v>
      </c>
      <c r="D55" s="29">
        <v>-2.7752129154440865</v>
      </c>
      <c r="E55" s="21">
        <v>-0.37318698985227733</v>
      </c>
      <c r="F55" s="21">
        <v>0.37318698985227733</v>
      </c>
      <c r="G55" s="21">
        <v>1.1892742040025637E-2</v>
      </c>
      <c r="H55" s="21">
        <v>3.3524390819839457E-4</v>
      </c>
    </row>
    <row r="56" spans="1:8" outlineLevel="1" x14ac:dyDescent="0.2">
      <c r="A56" s="30">
        <v>7</v>
      </c>
      <c r="B56" s="29">
        <v>164</v>
      </c>
      <c r="C56" s="29">
        <v>165.99374349209282</v>
      </c>
      <c r="D56" s="29">
        <v>-1.9937434920928183</v>
      </c>
      <c r="E56" s="21">
        <v>-0.26738080015255367</v>
      </c>
      <c r="F56" s="21">
        <v>0.26738080015255367</v>
      </c>
      <c r="G56" s="21">
        <v>6.5578293278316449E-3</v>
      </c>
      <c r="H56" s="21">
        <v>9.438608033789511E-5</v>
      </c>
    </row>
    <row r="57" spans="1:8" outlineLevel="1" x14ac:dyDescent="0.2">
      <c r="A57" s="30">
        <v>8</v>
      </c>
      <c r="B57" s="29">
        <v>170</v>
      </c>
      <c r="C57" s="29">
        <v>163.44034098671835</v>
      </c>
      <c r="D57" s="29">
        <v>6.5596590132816459</v>
      </c>
      <c r="E57" s="21">
        <v>0.8876713341990673</v>
      </c>
      <c r="F57" s="21">
        <v>0.8876713341990673</v>
      </c>
      <c r="G57" s="21">
        <v>2.4285855047258244E-2</v>
      </c>
      <c r="H57" s="21">
        <v>3.92252015553565E-3</v>
      </c>
    </row>
    <row r="58" spans="1:8" outlineLevel="1" x14ac:dyDescent="0.2">
      <c r="A58" s="30">
        <v>9</v>
      </c>
      <c r="B58" s="29">
        <v>186</v>
      </c>
      <c r="C58" s="29">
        <v>178.35596287507573</v>
      </c>
      <c r="D58" s="29">
        <v>7.6440371249242673</v>
      </c>
      <c r="E58" s="21">
        <v>1.0543934789339304</v>
      </c>
      <c r="F58" s="21">
        <v>1.0543934789339304</v>
      </c>
      <c r="G58" s="21">
        <v>6.0915622492065474E-2</v>
      </c>
      <c r="H58" s="21">
        <v>1.4423129041789318E-2</v>
      </c>
    </row>
    <row r="59" spans="1:8" outlineLevel="1" x14ac:dyDescent="0.2">
      <c r="A59" s="30">
        <v>10</v>
      </c>
      <c r="B59" s="29">
        <v>167</v>
      </c>
      <c r="C59" s="29">
        <v>167.11857422728494</v>
      </c>
      <c r="D59" s="29">
        <v>-0.11857422728493816</v>
      </c>
      <c r="E59" s="21">
        <v>-1.6064174433129522E-2</v>
      </c>
      <c r="F59" s="21">
        <v>1.6064174433129522E-2</v>
      </c>
      <c r="G59" s="21">
        <v>2.6517280200113152E-2</v>
      </c>
      <c r="H59" s="21">
        <v>1.4058777223872027E-6</v>
      </c>
    </row>
    <row r="60" spans="1:8" outlineLevel="1" x14ac:dyDescent="0.2">
      <c r="A60" s="30">
        <v>11</v>
      </c>
      <c r="B60" s="29">
        <v>174</v>
      </c>
      <c r="C60" s="29">
        <v>174.86798428037241</v>
      </c>
      <c r="D60" s="29">
        <v>-0.86798428037241138</v>
      </c>
      <c r="E60" s="21">
        <v>-0.11753024719708409</v>
      </c>
      <c r="F60" s="21">
        <v>0.11753024719708409</v>
      </c>
      <c r="G60" s="21">
        <v>2.5484202260821938E-2</v>
      </c>
      <c r="H60" s="21">
        <v>7.2245608666830245E-5</v>
      </c>
    </row>
    <row r="61" spans="1:8" outlineLevel="1" x14ac:dyDescent="0.2">
      <c r="A61" s="30">
        <v>12</v>
      </c>
      <c r="B61" s="29">
        <v>163</v>
      </c>
      <c r="C61" s="29">
        <v>155.09945253754461</v>
      </c>
      <c r="D61" s="29">
        <v>7.9005474624553926</v>
      </c>
      <c r="E61" s="21">
        <v>1.0706265489545201</v>
      </c>
      <c r="F61" s="21">
        <v>1.0706265489545201</v>
      </c>
      <c r="G61" s="21">
        <v>2.7022452287240262E-2</v>
      </c>
      <c r="H61" s="21">
        <v>6.3668988883568327E-3</v>
      </c>
    </row>
    <row r="62" spans="1:8" outlineLevel="1" x14ac:dyDescent="0.2">
      <c r="A62" s="30">
        <v>13</v>
      </c>
      <c r="B62" s="29">
        <v>174</v>
      </c>
      <c r="C62" s="29">
        <v>169.39375553354131</v>
      </c>
      <c r="D62" s="29">
        <v>4.6062444664586906</v>
      </c>
      <c r="E62" s="21">
        <v>0.61980008612275983</v>
      </c>
      <c r="F62" s="21">
        <v>0.61980008612275983</v>
      </c>
      <c r="G62" s="21">
        <v>1.3140865135525762E-2</v>
      </c>
      <c r="H62" s="21">
        <v>1.023062233245669E-3</v>
      </c>
    </row>
    <row r="63" spans="1:8" outlineLevel="1" x14ac:dyDescent="0.2">
      <c r="A63" s="30">
        <v>14</v>
      </c>
      <c r="B63" s="29">
        <v>183</v>
      </c>
      <c r="C63" s="29">
        <v>167.64422308963998</v>
      </c>
      <c r="D63" s="29">
        <v>15.355776910360021</v>
      </c>
      <c r="E63" s="21">
        <v>2.0626161298991774</v>
      </c>
      <c r="F63" s="21">
        <v>2.0626161298991774</v>
      </c>
      <c r="G63" s="21">
        <v>9.6898465457824264E-3</v>
      </c>
      <c r="H63" s="21">
        <v>8.3255413575746458E-3</v>
      </c>
    </row>
    <row r="64" spans="1:8" outlineLevel="1" x14ac:dyDescent="0.2">
      <c r="A64" s="30">
        <v>15</v>
      </c>
      <c r="B64" s="29">
        <v>175</v>
      </c>
      <c r="C64" s="29">
        <v>175.3770865268479</v>
      </c>
      <c r="D64" s="29">
        <v>-0.37708652684790422</v>
      </c>
      <c r="E64" s="21">
        <v>-5.0844761735333158E-2</v>
      </c>
      <c r="F64" s="21">
        <v>5.0844761735333158E-2</v>
      </c>
      <c r="G64" s="21">
        <v>1.7225088803706962E-2</v>
      </c>
      <c r="H64" s="21">
        <v>9.0621205938198971E-6</v>
      </c>
    </row>
    <row r="65" spans="1:8" outlineLevel="1" x14ac:dyDescent="0.2">
      <c r="A65" s="30">
        <v>16</v>
      </c>
      <c r="B65" s="29">
        <v>161</v>
      </c>
      <c r="C65" s="29">
        <v>148.23678478264412</v>
      </c>
      <c r="D65" s="29">
        <v>12.763215217355878</v>
      </c>
      <c r="E65" s="21">
        <v>1.7217133326971619</v>
      </c>
      <c r="F65" s="21">
        <v>1.7217133326971619</v>
      </c>
      <c r="G65" s="21">
        <v>1.8109715382519789E-2</v>
      </c>
      <c r="H65" s="21">
        <v>1.0934535598953425E-2</v>
      </c>
    </row>
    <row r="66" spans="1:8" outlineLevel="1" x14ac:dyDescent="0.2">
      <c r="A66" s="30">
        <v>17</v>
      </c>
      <c r="B66" s="29">
        <v>156</v>
      </c>
      <c r="C66" s="29">
        <v>165.06695809132748</v>
      </c>
      <c r="D66" s="29">
        <v>-9.0669580913274785</v>
      </c>
      <c r="E66" s="21">
        <v>-1.2303629503410183</v>
      </c>
      <c r="F66" s="21">
        <v>1.2303629503410183</v>
      </c>
      <c r="G66" s="21">
        <v>2.9666131772842393E-2</v>
      </c>
      <c r="H66" s="21">
        <v>9.2562743146321798E-3</v>
      </c>
    </row>
    <row r="67" spans="1:8" outlineLevel="1" x14ac:dyDescent="0.2">
      <c r="A67" s="30">
        <v>18</v>
      </c>
      <c r="B67" s="29">
        <v>161</v>
      </c>
      <c r="C67" s="29">
        <v>153.84959261118442</v>
      </c>
      <c r="D67" s="29">
        <v>7.1504073888155801</v>
      </c>
      <c r="E67" s="21">
        <v>0.9639009094121882</v>
      </c>
      <c r="F67" s="21">
        <v>0.9639009094121882</v>
      </c>
      <c r="G67" s="21">
        <v>1.6756112534791829E-2</v>
      </c>
      <c r="H67" s="21">
        <v>3.1666990291842508E-3</v>
      </c>
    </row>
    <row r="68" spans="1:8" outlineLevel="1" x14ac:dyDescent="0.2">
      <c r="A68" s="30">
        <v>19</v>
      </c>
      <c r="B68" s="29">
        <v>166</v>
      </c>
      <c r="C68" s="29">
        <v>165.37995520699303</v>
      </c>
      <c r="D68" s="29">
        <v>0.62004479300696858</v>
      </c>
      <c r="E68" s="21">
        <v>8.3510479188682291E-2</v>
      </c>
      <c r="F68" s="21">
        <v>8.3510479188682291E-2</v>
      </c>
      <c r="G68" s="21">
        <v>1.5017212853704762E-2</v>
      </c>
      <c r="H68" s="21">
        <v>2.126535525810035E-5</v>
      </c>
    </row>
    <row r="69" spans="1:8" outlineLevel="1" x14ac:dyDescent="0.2">
      <c r="A69" s="30">
        <v>20</v>
      </c>
      <c r="B69" s="29">
        <v>141</v>
      </c>
      <c r="C69" s="29">
        <v>142.08684897170878</v>
      </c>
      <c r="D69" s="29">
        <v>-1.0868489717087755</v>
      </c>
      <c r="E69" s="21">
        <v>-0.14764723428399634</v>
      </c>
      <c r="F69" s="21">
        <v>0.14764723428399634</v>
      </c>
      <c r="G69" s="21">
        <v>3.1828646964153252E-2</v>
      </c>
      <c r="H69" s="21">
        <v>1.4333312742442994E-4</v>
      </c>
    </row>
    <row r="70" spans="1:8" outlineLevel="1" x14ac:dyDescent="0.2">
      <c r="A70" s="30">
        <v>21</v>
      </c>
      <c r="B70" s="29">
        <v>160</v>
      </c>
      <c r="C70" s="29">
        <v>169.43625656424859</v>
      </c>
      <c r="D70" s="29">
        <v>-9.4362565642485947</v>
      </c>
      <c r="E70" s="21">
        <v>-1.2807516265567462</v>
      </c>
      <c r="F70" s="21">
        <v>1.2807516265567462</v>
      </c>
      <c r="G70" s="21">
        <v>3.008402633826026E-2</v>
      </c>
      <c r="H70" s="21">
        <v>1.0175638650853294E-2</v>
      </c>
    </row>
    <row r="71" spans="1:8" outlineLevel="1" x14ac:dyDescent="0.2">
      <c r="A71" s="30">
        <v>22</v>
      </c>
      <c r="B71" s="29">
        <v>177</v>
      </c>
      <c r="C71" s="29">
        <v>181.07271142351041</v>
      </c>
      <c r="D71" s="29">
        <v>-4.0727114235104125</v>
      </c>
      <c r="E71" s="21">
        <v>-0.57828227828199097</v>
      </c>
      <c r="F71" s="21">
        <v>0.57828227828199097</v>
      </c>
      <c r="G71" s="21">
        <v>0.11375872244624857</v>
      </c>
      <c r="H71" s="21">
        <v>8.5850433931703753E-3</v>
      </c>
    </row>
    <row r="72" spans="1:8" outlineLevel="1" x14ac:dyDescent="0.2">
      <c r="A72" s="30">
        <v>23</v>
      </c>
      <c r="B72" s="29">
        <v>190</v>
      </c>
      <c r="C72" s="29">
        <v>186.65817988326347</v>
      </c>
      <c r="D72" s="29">
        <v>3.3418201167365282</v>
      </c>
      <c r="E72" s="21">
        <v>0.45801694517003039</v>
      </c>
      <c r="F72" s="21">
        <v>0.45801694517003039</v>
      </c>
      <c r="G72" s="21">
        <v>4.8809488323770911E-2</v>
      </c>
      <c r="H72" s="21">
        <v>2.1529296196722315E-3</v>
      </c>
    </row>
    <row r="73" spans="1:8" outlineLevel="1" x14ac:dyDescent="0.2">
      <c r="A73" s="30">
        <v>24</v>
      </c>
      <c r="B73" s="29">
        <v>156</v>
      </c>
      <c r="C73" s="29">
        <v>150.12492690736369</v>
      </c>
      <c r="D73" s="29">
        <v>5.8750730926363133</v>
      </c>
      <c r="E73" s="21">
        <v>0.79031967372357836</v>
      </c>
      <c r="F73" s="21">
        <v>0.79031967372357836</v>
      </c>
      <c r="G73" s="21">
        <v>1.2617501547694945E-2</v>
      </c>
      <c r="H73" s="21">
        <v>1.5963331174934764E-3</v>
      </c>
    </row>
    <row r="74" spans="1:8" outlineLevel="1" x14ac:dyDescent="0.2">
      <c r="A74" s="30">
        <v>25</v>
      </c>
      <c r="B74" s="29">
        <v>134</v>
      </c>
      <c r="C74" s="29">
        <v>132.03358229831917</v>
      </c>
      <c r="D74" s="29">
        <v>1.9664177016808253</v>
      </c>
      <c r="E74" s="21">
        <v>0.27144381471062556</v>
      </c>
      <c r="F74" s="21">
        <v>0.27144381471062556</v>
      </c>
      <c r="G74" s="21">
        <v>6.2316847120269726E-2</v>
      </c>
      <c r="H74" s="21">
        <v>9.7935299279778123E-4</v>
      </c>
    </row>
    <row r="75" spans="1:8" outlineLevel="1" x14ac:dyDescent="0.2">
      <c r="A75" s="30">
        <v>26</v>
      </c>
      <c r="B75" s="29">
        <v>146</v>
      </c>
      <c r="C75" s="29">
        <v>153.54755119189886</v>
      </c>
      <c r="D75" s="29">
        <v>-7.5475511918988616</v>
      </c>
      <c r="E75" s="21">
        <v>-1.0161954419218928</v>
      </c>
      <c r="F75" s="21">
        <v>1.0161954419218928</v>
      </c>
      <c r="G75" s="21">
        <v>1.4351392721708919E-2</v>
      </c>
      <c r="H75" s="21">
        <v>3.0071591776795435E-3</v>
      </c>
    </row>
    <row r="76" spans="1:8" outlineLevel="1" x14ac:dyDescent="0.2">
      <c r="A76" s="30">
        <v>27</v>
      </c>
      <c r="B76" s="29">
        <v>163</v>
      </c>
      <c r="C76" s="29">
        <v>164.80637048416091</v>
      </c>
      <c r="D76" s="29">
        <v>-1.8063704841609081</v>
      </c>
      <c r="E76" s="21">
        <v>-0.24225351115882149</v>
      </c>
      <c r="F76" s="21">
        <v>0.24225351115882149</v>
      </c>
      <c r="G76" s="21">
        <v>6.5684257227920928E-3</v>
      </c>
      <c r="H76" s="21">
        <v>7.7605676737198601E-5</v>
      </c>
    </row>
    <row r="77" spans="1:8" outlineLevel="1" x14ac:dyDescent="0.2">
      <c r="A77" s="30">
        <v>28</v>
      </c>
      <c r="B77" s="29">
        <v>159</v>
      </c>
      <c r="C77" s="29">
        <v>159.35567875538129</v>
      </c>
      <c r="D77" s="29">
        <v>-0.35567875538129101</v>
      </c>
      <c r="E77" s="21">
        <v>-4.803171738481947E-2</v>
      </c>
      <c r="F77" s="21">
        <v>4.803171738481947E-2</v>
      </c>
      <c r="G77" s="21">
        <v>2.0230120831221332E-2</v>
      </c>
      <c r="H77" s="21">
        <v>9.5270977002691247E-6</v>
      </c>
    </row>
    <row r="78" spans="1:8" outlineLevel="1" x14ac:dyDescent="0.2">
      <c r="A78" s="30">
        <v>29</v>
      </c>
      <c r="B78" s="29">
        <v>162</v>
      </c>
      <c r="C78" s="29">
        <v>160.22739369448166</v>
      </c>
      <c r="D78" s="29">
        <v>1.7726063055183374</v>
      </c>
      <c r="E78" s="21">
        <v>0.23808930221884353</v>
      </c>
      <c r="F78" s="21">
        <v>0.23808930221884353</v>
      </c>
      <c r="G78" s="21">
        <v>9.603086280110024E-3</v>
      </c>
      <c r="H78" s="21">
        <v>1.0992875581565306E-4</v>
      </c>
    </row>
    <row r="79" spans="1:8" outlineLevel="1" x14ac:dyDescent="0.2">
      <c r="A79" s="30">
        <v>30</v>
      </c>
      <c r="B79" s="29">
        <v>166</v>
      </c>
      <c r="C79" s="29">
        <v>173.15693837249475</v>
      </c>
      <c r="D79" s="29">
        <v>-7.15693837249475</v>
      </c>
      <c r="E79" s="21">
        <v>-0.97218564645239303</v>
      </c>
      <c r="F79" s="21">
        <v>0.97218564645239303</v>
      </c>
      <c r="G79" s="21">
        <v>3.1676194769973562E-2</v>
      </c>
      <c r="H79" s="21">
        <v>6.1835916382166518E-3</v>
      </c>
    </row>
    <row r="80" spans="1:8" outlineLevel="1" x14ac:dyDescent="0.2">
      <c r="A80" s="30">
        <v>31</v>
      </c>
      <c r="B80" s="29">
        <v>137</v>
      </c>
      <c r="C80" s="29">
        <v>150.13962297276353</v>
      </c>
      <c r="D80" s="29">
        <v>-13.139622972763533</v>
      </c>
      <c r="E80" s="21">
        <v>-1.8064035799828999</v>
      </c>
      <c r="F80" s="21">
        <v>1.8064035799828999</v>
      </c>
      <c r="G80" s="21">
        <v>5.4632430100857457E-2</v>
      </c>
      <c r="H80" s="21">
        <v>3.7714589486757683E-2</v>
      </c>
    </row>
    <row r="81" spans="1:8" outlineLevel="1" x14ac:dyDescent="0.2">
      <c r="A81" s="30">
        <v>32</v>
      </c>
      <c r="B81" s="29">
        <v>163</v>
      </c>
      <c r="C81" s="29">
        <v>171.40495841250259</v>
      </c>
      <c r="D81" s="29">
        <v>-8.4049584125025945</v>
      </c>
      <c r="E81" s="21">
        <v>-1.128555909107112</v>
      </c>
      <c r="F81" s="21">
        <v>1.128555909107112</v>
      </c>
      <c r="G81" s="21">
        <v>8.963972747824886E-3</v>
      </c>
      <c r="H81" s="21">
        <v>2.3040252730717366E-3</v>
      </c>
    </row>
    <row r="82" spans="1:8" outlineLevel="1" x14ac:dyDescent="0.2">
      <c r="A82" s="30">
        <v>33</v>
      </c>
      <c r="B82" s="29">
        <v>161</v>
      </c>
      <c r="C82" s="29">
        <v>166.35654709875737</v>
      </c>
      <c r="D82" s="29">
        <v>-5.3565470987573747</v>
      </c>
      <c r="E82" s="21">
        <v>-0.71839834518451851</v>
      </c>
      <c r="F82" s="21">
        <v>0.71839834518451851</v>
      </c>
      <c r="G82" s="21">
        <v>6.6468522235563522E-3</v>
      </c>
      <c r="H82" s="21">
        <v>6.9067381826752919E-4</v>
      </c>
    </row>
    <row r="83" spans="1:8" outlineLevel="1" x14ac:dyDescent="0.2">
      <c r="A83" s="30">
        <v>34</v>
      </c>
      <c r="B83" s="29">
        <v>158</v>
      </c>
      <c r="C83" s="29">
        <v>156.22310590099102</v>
      </c>
      <c r="D83" s="29">
        <v>1.7768940990089845</v>
      </c>
      <c r="E83" s="21">
        <v>0.23852653263856624</v>
      </c>
      <c r="F83" s="21">
        <v>0.23852653263856624</v>
      </c>
      <c r="G83" s="21">
        <v>8.4510405619887437E-3</v>
      </c>
      <c r="H83" s="21">
        <v>9.6983847409438061E-5</v>
      </c>
    </row>
    <row r="84" spans="1:8" outlineLevel="1" x14ac:dyDescent="0.2">
      <c r="A84" s="30">
        <v>35</v>
      </c>
      <c r="B84" s="29">
        <v>168</v>
      </c>
      <c r="C84" s="29">
        <v>175.24212577803593</v>
      </c>
      <c r="D84" s="29">
        <v>-7.2421257780359269</v>
      </c>
      <c r="E84" s="21">
        <v>-0.97738901543867451</v>
      </c>
      <c r="F84" s="21">
        <v>0.97738901543867451</v>
      </c>
      <c r="G84" s="21">
        <v>1.9016547202363003E-2</v>
      </c>
      <c r="H84" s="21">
        <v>3.703692203135735E-3</v>
      </c>
    </row>
    <row r="85" spans="1:8" outlineLevel="1" x14ac:dyDescent="0.2">
      <c r="A85" s="30">
        <v>36</v>
      </c>
      <c r="B85" s="29">
        <v>152</v>
      </c>
      <c r="C85" s="29">
        <v>150.38621296282489</v>
      </c>
      <c r="D85" s="29">
        <v>1.6137870371751148</v>
      </c>
      <c r="E85" s="21">
        <v>0.21752634862722159</v>
      </c>
      <c r="F85" s="21">
        <v>0.21752634862722159</v>
      </c>
      <c r="G85" s="21">
        <v>1.6593286981086374E-2</v>
      </c>
      <c r="H85" s="21">
        <v>1.5968090717084264E-4</v>
      </c>
    </row>
    <row r="86" spans="1:8" outlineLevel="1" x14ac:dyDescent="0.2">
      <c r="A86" s="30">
        <v>37</v>
      </c>
      <c r="B86" s="29">
        <v>143</v>
      </c>
      <c r="C86" s="29">
        <v>151.49006289902204</v>
      </c>
      <c r="D86" s="29">
        <v>-8.4900628990220355</v>
      </c>
      <c r="E86" s="21">
        <v>-1.1414679864908293</v>
      </c>
      <c r="F86" s="21">
        <v>1.1414679864908293</v>
      </c>
      <c r="G86" s="21">
        <v>1.1540665707937227E-2</v>
      </c>
      <c r="H86" s="21">
        <v>3.0424925369431826E-3</v>
      </c>
    </row>
    <row r="87" spans="1:8" outlineLevel="1" x14ac:dyDescent="0.2">
      <c r="A87" s="30">
        <v>38</v>
      </c>
      <c r="B87" s="29">
        <v>154</v>
      </c>
      <c r="C87" s="29">
        <v>162.11006571516208</v>
      </c>
      <c r="D87" s="29">
        <v>-8.1100657151620794</v>
      </c>
      <c r="E87" s="21">
        <v>-1.0944183624957875</v>
      </c>
      <c r="F87" s="21">
        <v>1.0944183624957875</v>
      </c>
      <c r="G87" s="21">
        <v>1.8825015191365497E-2</v>
      </c>
      <c r="H87" s="21">
        <v>4.5960591156818109E-3</v>
      </c>
    </row>
    <row r="88" spans="1:8" outlineLevel="1" x14ac:dyDescent="0.2">
      <c r="A88" s="30">
        <v>39</v>
      </c>
      <c r="B88" s="29">
        <v>163</v>
      </c>
      <c r="C88" s="29">
        <v>163.7785570218974</v>
      </c>
      <c r="D88" s="29">
        <v>-0.77855702189739873</v>
      </c>
      <c r="E88" s="21">
        <v>-0.10435924028930678</v>
      </c>
      <c r="F88" s="21">
        <v>0.10435924028930678</v>
      </c>
      <c r="G88" s="21">
        <v>5.5487515381660718E-3</v>
      </c>
      <c r="H88" s="21">
        <v>1.2153562383071332E-5</v>
      </c>
    </row>
    <row r="89" spans="1:8" outlineLevel="1" x14ac:dyDescent="0.2">
      <c r="A89" s="30">
        <v>40</v>
      </c>
      <c r="B89" s="29">
        <v>171</v>
      </c>
      <c r="C89" s="29">
        <v>168.67539895317407</v>
      </c>
      <c r="D89" s="29">
        <v>2.3246010468259328</v>
      </c>
      <c r="E89" s="21">
        <v>0.31699971677052297</v>
      </c>
      <c r="F89" s="21">
        <v>0.31699971677052297</v>
      </c>
      <c r="G89" s="21">
        <v>3.9176596938640881E-2</v>
      </c>
      <c r="H89" s="21">
        <v>8.1946588777577782E-4</v>
      </c>
    </row>
    <row r="90" spans="1:8" outlineLevel="1" x14ac:dyDescent="0.2">
      <c r="A90" s="30">
        <v>41</v>
      </c>
      <c r="B90" s="29">
        <v>151</v>
      </c>
      <c r="C90" s="29">
        <v>158.06343157281444</v>
      </c>
      <c r="D90" s="29">
        <v>-7.0634315728144372</v>
      </c>
      <c r="E90" s="21">
        <v>-0.94879579118886248</v>
      </c>
      <c r="F90" s="21">
        <v>0.94879579118886248</v>
      </c>
      <c r="G90" s="21">
        <v>9.7372368403991095E-3</v>
      </c>
      <c r="H90" s="21">
        <v>1.7703567029995406E-3</v>
      </c>
    </row>
    <row r="91" spans="1:8" outlineLevel="1" x14ac:dyDescent="0.2">
      <c r="A91" s="30">
        <v>42</v>
      </c>
      <c r="B91" s="29">
        <v>171</v>
      </c>
      <c r="C91" s="29">
        <v>169.07396159924639</v>
      </c>
      <c r="D91" s="29">
        <v>1.9260384007536118</v>
      </c>
      <c r="E91" s="21">
        <v>0.25874276364948806</v>
      </c>
      <c r="F91" s="21">
        <v>0.25874276364948806</v>
      </c>
      <c r="G91" s="21">
        <v>9.9481917103984054E-3</v>
      </c>
      <c r="H91" s="21">
        <v>1.3454037857485798E-4</v>
      </c>
    </row>
    <row r="92" spans="1:8" outlineLevel="1" x14ac:dyDescent="0.2">
      <c r="A92" s="30">
        <v>43</v>
      </c>
      <c r="B92" s="29">
        <v>156</v>
      </c>
      <c r="C92" s="29">
        <v>159.20700050835032</v>
      </c>
      <c r="D92" s="29">
        <v>-3.207000508350319</v>
      </c>
      <c r="E92" s="21">
        <v>-0.43017597354623144</v>
      </c>
      <c r="F92" s="21">
        <v>0.43017597354623144</v>
      </c>
      <c r="G92" s="21">
        <v>6.9520479439377702E-3</v>
      </c>
      <c r="H92" s="21">
        <v>2.5909846171444476E-4</v>
      </c>
    </row>
    <row r="93" spans="1:8" outlineLevel="1" x14ac:dyDescent="0.2">
      <c r="A93" s="30">
        <v>44</v>
      </c>
      <c r="B93" s="29">
        <v>163</v>
      </c>
      <c r="C93" s="29">
        <v>159.20821578290705</v>
      </c>
      <c r="D93" s="29">
        <v>3.7917842170929532</v>
      </c>
      <c r="E93" s="21">
        <v>0.5106441561104389</v>
      </c>
      <c r="F93" s="21">
        <v>0.5106441561104389</v>
      </c>
      <c r="G93" s="21">
        <v>1.4821422007005777E-2</v>
      </c>
      <c r="H93" s="21">
        <v>7.8458796324937902E-4</v>
      </c>
    </row>
    <row r="94" spans="1:8" outlineLevel="1" x14ac:dyDescent="0.2">
      <c r="A94" s="30">
        <v>45</v>
      </c>
      <c r="B94" s="29">
        <v>147</v>
      </c>
      <c r="C94" s="29">
        <v>146.66147645884951</v>
      </c>
      <c r="D94" s="29">
        <v>0.33852354115049366</v>
      </c>
      <c r="E94" s="21">
        <v>4.5711358574133824E-2</v>
      </c>
      <c r="F94" s="21">
        <v>4.5711358574133824E-2</v>
      </c>
      <c r="G94" s="21">
        <v>2.0072477817348333E-2</v>
      </c>
      <c r="H94" s="21">
        <v>8.5602270688565792E-6</v>
      </c>
    </row>
    <row r="95" spans="1:8" outlineLevel="1" x14ac:dyDescent="0.2">
      <c r="A95" s="30">
        <v>46</v>
      </c>
      <c r="B95" s="29">
        <v>194</v>
      </c>
      <c r="C95" s="29">
        <v>182.94458124356265</v>
      </c>
      <c r="D95" s="29">
        <v>11.055418756437348</v>
      </c>
      <c r="E95" s="21">
        <v>1.5355394781047349</v>
      </c>
      <c r="F95" s="21">
        <v>1.5355394781047349</v>
      </c>
      <c r="G95" s="21">
        <v>7.3825360557401354E-2</v>
      </c>
      <c r="H95" s="21">
        <v>3.7589336535577049E-2</v>
      </c>
    </row>
    <row r="96" spans="1:8" outlineLevel="1" x14ac:dyDescent="0.2">
      <c r="A96" s="30">
        <v>47</v>
      </c>
      <c r="B96" s="29">
        <v>151</v>
      </c>
      <c r="C96" s="29">
        <v>154.67346945525097</v>
      </c>
      <c r="D96" s="29">
        <v>-3.6734694552509666</v>
      </c>
      <c r="E96" s="21">
        <v>-0.49629464043296762</v>
      </c>
      <c r="F96" s="21">
        <v>0.49629464043296762</v>
      </c>
      <c r="G96" s="21">
        <v>2.1100382617605936E-2</v>
      </c>
      <c r="H96" s="21">
        <v>1.0618455169899581E-3</v>
      </c>
    </row>
    <row r="97" spans="1:8" outlineLevel="1" x14ac:dyDescent="0.2">
      <c r="A97" s="30">
        <v>48</v>
      </c>
      <c r="B97" s="29">
        <v>160</v>
      </c>
      <c r="C97" s="29">
        <v>161.09066629043872</v>
      </c>
      <c r="D97" s="29">
        <v>-1.090666290438719</v>
      </c>
      <c r="E97" s="21">
        <v>-0.14686636122709412</v>
      </c>
      <c r="F97" s="21">
        <v>0.14686636122709412</v>
      </c>
      <c r="G97" s="21">
        <v>1.462038355762837E-2</v>
      </c>
      <c r="H97" s="21">
        <v>6.4007351524235311E-5</v>
      </c>
    </row>
    <row r="98" spans="1:8" outlineLevel="1" x14ac:dyDescent="0.2">
      <c r="A98" s="30">
        <v>49</v>
      </c>
      <c r="B98" s="29">
        <v>159</v>
      </c>
      <c r="C98" s="29">
        <v>156.37034643223151</v>
      </c>
      <c r="D98" s="29">
        <v>2.6296535677684858</v>
      </c>
      <c r="E98" s="21">
        <v>0.35335908979790942</v>
      </c>
      <c r="F98" s="21">
        <v>0.35335908979790942</v>
      </c>
      <c r="G98" s="21">
        <v>1.0469912191520389E-2</v>
      </c>
      <c r="H98" s="21">
        <v>2.6422661813252038E-4</v>
      </c>
    </row>
    <row r="99" spans="1:8" outlineLevel="1" x14ac:dyDescent="0.2">
      <c r="A99" s="30">
        <v>50</v>
      </c>
      <c r="B99" s="29">
        <v>173</v>
      </c>
      <c r="C99" s="29">
        <v>172.09682170853898</v>
      </c>
      <c r="D99" s="29">
        <v>0.90317829146101758</v>
      </c>
      <c r="E99" s="21">
        <v>0.12173284886626565</v>
      </c>
      <c r="F99" s="21">
        <v>0.12173284886626565</v>
      </c>
      <c r="G99" s="21">
        <v>1.6451291466224864E-2</v>
      </c>
      <c r="H99" s="21">
        <v>4.9573512483438066E-5</v>
      </c>
    </row>
    <row r="100" spans="1:8" outlineLevel="1" x14ac:dyDescent="0.2">
      <c r="A100" s="30">
        <v>51</v>
      </c>
      <c r="B100" s="29">
        <v>175</v>
      </c>
      <c r="C100" s="29">
        <v>168.9675302650075</v>
      </c>
      <c r="D100" s="29">
        <v>6.0324697349925032</v>
      </c>
      <c r="E100" s="21">
        <v>0.81248992199522596</v>
      </c>
      <c r="F100" s="21">
        <v>0.81248992199522596</v>
      </c>
      <c r="G100" s="21">
        <v>1.5039530146874452E-2</v>
      </c>
      <c r="H100" s="21">
        <v>2.0159577628102261E-3</v>
      </c>
    </row>
    <row r="101" spans="1:8" outlineLevel="1" x14ac:dyDescent="0.2">
      <c r="A101" s="30">
        <v>52</v>
      </c>
      <c r="B101" s="29">
        <v>175</v>
      </c>
      <c r="C101" s="29">
        <v>167.56787881410128</v>
      </c>
      <c r="D101" s="29">
        <v>7.4321211858987226</v>
      </c>
      <c r="E101" s="21">
        <v>0.99793224318436324</v>
      </c>
      <c r="F101" s="21">
        <v>0.99793224318436324</v>
      </c>
      <c r="G101" s="21">
        <v>8.9674514496438425E-3</v>
      </c>
      <c r="H101" s="21">
        <v>1.8022424765762046E-3</v>
      </c>
    </row>
    <row r="102" spans="1:8" outlineLevel="1" x14ac:dyDescent="0.2">
      <c r="A102" s="30">
        <v>53</v>
      </c>
      <c r="B102" s="29">
        <v>174</v>
      </c>
      <c r="C102" s="29">
        <v>158.29881437712231</v>
      </c>
      <c r="D102" s="29">
        <v>15.701185622877688</v>
      </c>
      <c r="E102" s="21">
        <v>2.1063250179290751</v>
      </c>
      <c r="F102" s="21">
        <v>2.1063250179290751</v>
      </c>
      <c r="G102" s="21">
        <v>7.1615527042112178E-3</v>
      </c>
      <c r="H102" s="21">
        <v>6.4004332634368978E-3</v>
      </c>
    </row>
    <row r="103" spans="1:8" outlineLevel="1" x14ac:dyDescent="0.2">
      <c r="A103" s="30">
        <v>54</v>
      </c>
      <c r="B103" s="29">
        <v>188</v>
      </c>
      <c r="C103" s="29">
        <v>174.45247896516031</v>
      </c>
      <c r="D103" s="29">
        <v>13.54752103483969</v>
      </c>
      <c r="E103" s="21">
        <v>1.8425831938521999</v>
      </c>
      <c r="F103" s="21">
        <v>1.8425831938521999</v>
      </c>
      <c r="G103" s="21">
        <v>3.4104995954461335E-2</v>
      </c>
      <c r="H103" s="21">
        <v>2.3975754863579779E-2</v>
      </c>
    </row>
    <row r="104" spans="1:8" outlineLevel="1" x14ac:dyDescent="0.2">
      <c r="A104" s="30">
        <v>55</v>
      </c>
      <c r="B104" s="29">
        <v>185</v>
      </c>
      <c r="C104" s="29">
        <v>171.74550829779798</v>
      </c>
      <c r="D104" s="29">
        <v>13.254491702202017</v>
      </c>
      <c r="E104" s="21">
        <v>1.7863585626854042</v>
      </c>
      <c r="F104" s="21">
        <v>1.7863585626854042</v>
      </c>
      <c r="G104" s="21">
        <v>1.6321122001900321E-2</v>
      </c>
      <c r="H104" s="21">
        <v>1.0589219063981466E-2</v>
      </c>
    </row>
    <row r="105" spans="1:8" outlineLevel="1" x14ac:dyDescent="0.2">
      <c r="A105" s="30">
        <v>56</v>
      </c>
      <c r="B105" s="29">
        <v>164</v>
      </c>
      <c r="C105" s="29">
        <v>155.66787751419074</v>
      </c>
      <c r="D105" s="29">
        <v>8.3321224858092648</v>
      </c>
      <c r="E105" s="21">
        <v>1.1205583540203952</v>
      </c>
      <c r="F105" s="21">
        <v>1.1205583540203952</v>
      </c>
      <c r="G105" s="21">
        <v>1.2114072513525453E-2</v>
      </c>
      <c r="H105" s="21">
        <v>3.0795149809222785E-3</v>
      </c>
    </row>
    <row r="106" spans="1:8" outlineLevel="1" x14ac:dyDescent="0.2">
      <c r="A106" s="30">
        <v>57</v>
      </c>
      <c r="B106" s="29">
        <v>163</v>
      </c>
      <c r="C106" s="29">
        <v>167.64695265798085</v>
      </c>
      <c r="D106" s="29">
        <v>-4.6469526579808473</v>
      </c>
      <c r="E106" s="21">
        <v>-0.62429147905517646</v>
      </c>
      <c r="F106" s="21">
        <v>0.62429147905517646</v>
      </c>
      <c r="G106" s="21">
        <v>1.0020630010487287E-2</v>
      </c>
      <c r="H106" s="21">
        <v>7.8899398589692127E-4</v>
      </c>
    </row>
    <row r="107" spans="1:8" outlineLevel="1" x14ac:dyDescent="0.2">
      <c r="A107" s="30">
        <v>58</v>
      </c>
      <c r="B107" s="29">
        <v>176</v>
      </c>
      <c r="C107" s="29">
        <v>171.79840125069234</v>
      </c>
      <c r="D107" s="29">
        <v>4.2015987493076636</v>
      </c>
      <c r="E107" s="21">
        <v>0.56833945275579656</v>
      </c>
      <c r="F107" s="21">
        <v>0.56833945275579656</v>
      </c>
      <c r="G107" s="21">
        <v>2.3487057325641533E-2</v>
      </c>
      <c r="H107" s="21">
        <v>1.5538039072083576E-3</v>
      </c>
    </row>
    <row r="108" spans="1:8" outlineLevel="1" x14ac:dyDescent="0.2">
      <c r="A108" s="30">
        <v>59</v>
      </c>
      <c r="B108" s="29">
        <v>172</v>
      </c>
      <c r="C108" s="29">
        <v>166.64706019752742</v>
      </c>
      <c r="D108" s="29">
        <v>5.3529398024725765</v>
      </c>
      <c r="E108" s="21">
        <v>0.7185973215122845</v>
      </c>
      <c r="F108" s="21">
        <v>0.7185973215122845</v>
      </c>
      <c r="G108" s="21">
        <v>8.5336161729974176E-3</v>
      </c>
      <c r="H108" s="21">
        <v>8.8890693650528485E-4</v>
      </c>
    </row>
    <row r="109" spans="1:8" outlineLevel="1" x14ac:dyDescent="0.2">
      <c r="A109" s="30">
        <v>60</v>
      </c>
      <c r="B109" s="29">
        <v>122</v>
      </c>
      <c r="C109" s="29">
        <v>132.78469715783194</v>
      </c>
      <c r="D109" s="29">
        <v>-10.784697157831943</v>
      </c>
      <c r="E109" s="21">
        <v>-1.5582315193410867</v>
      </c>
      <c r="F109" s="21">
        <v>1.5582315193410867</v>
      </c>
      <c r="G109" s="21">
        <v>0.14411305518368606</v>
      </c>
      <c r="H109" s="21">
        <v>8.1767531831361012E-2</v>
      </c>
    </row>
    <row r="110" spans="1:8" outlineLevel="1" x14ac:dyDescent="0.2">
      <c r="A110" s="30">
        <v>61</v>
      </c>
      <c r="B110" s="29">
        <v>168</v>
      </c>
      <c r="C110" s="29">
        <v>160.30307213122086</v>
      </c>
      <c r="D110" s="29">
        <v>7.6969278687791416</v>
      </c>
      <c r="E110" s="21">
        <v>1.0393818813017226</v>
      </c>
      <c r="F110" s="21">
        <v>1.0393818813017226</v>
      </c>
      <c r="G110" s="21">
        <v>2.0173880027051158E-2</v>
      </c>
      <c r="H110" s="21">
        <v>4.4485727840342121E-3</v>
      </c>
    </row>
    <row r="111" spans="1:8" outlineLevel="1" x14ac:dyDescent="0.2">
      <c r="A111" s="30">
        <v>62</v>
      </c>
      <c r="B111" s="29">
        <v>171</v>
      </c>
      <c r="C111" s="29">
        <v>180.73891871734415</v>
      </c>
      <c r="D111" s="29">
        <v>-9.7389187173441485</v>
      </c>
      <c r="E111" s="21">
        <v>-1.3156943458320254</v>
      </c>
      <c r="F111" s="21">
        <v>1.3156943458320254</v>
      </c>
      <c r="G111" s="21">
        <v>2.1015245430484053E-2</v>
      </c>
      <c r="H111" s="21">
        <v>7.4318776266843606E-3</v>
      </c>
    </row>
    <row r="112" spans="1:8" outlineLevel="1" x14ac:dyDescent="0.2">
      <c r="A112" s="30">
        <v>63</v>
      </c>
      <c r="B112" s="29">
        <v>171</v>
      </c>
      <c r="C112" s="29">
        <v>163.4603916041778</v>
      </c>
      <c r="D112" s="29">
        <v>7.5396083958221993</v>
      </c>
      <c r="E112" s="21">
        <v>1.01757201101857</v>
      </c>
      <c r="F112" s="21">
        <v>1.01757201101857</v>
      </c>
      <c r="G112" s="21">
        <v>1.908418636012086E-2</v>
      </c>
      <c r="H112" s="21">
        <v>4.0290458940284695E-3</v>
      </c>
    </row>
    <row r="113" spans="1:8" outlineLevel="1" x14ac:dyDescent="0.2">
      <c r="A113" s="30">
        <v>64</v>
      </c>
      <c r="B113" s="29">
        <v>172</v>
      </c>
      <c r="C113" s="29">
        <v>163.52742729978098</v>
      </c>
      <c r="D113" s="29">
        <v>8.4725727002190183</v>
      </c>
      <c r="E113" s="21">
        <v>1.1431888866286271</v>
      </c>
      <c r="F113" s="21">
        <v>1.1431888866286271</v>
      </c>
      <c r="G113" s="21">
        <v>1.8570555372765168E-2</v>
      </c>
      <c r="H113" s="21">
        <v>4.9457458121875599E-3</v>
      </c>
    </row>
    <row r="114" spans="1:8" outlineLevel="1" x14ac:dyDescent="0.2">
      <c r="A114" s="30">
        <v>65</v>
      </c>
      <c r="B114" s="29">
        <v>150</v>
      </c>
      <c r="C114" s="29">
        <v>145.08224555717928</v>
      </c>
      <c r="D114" s="29">
        <v>4.9177544428207227</v>
      </c>
      <c r="E114" s="21">
        <v>0.6640770556878921</v>
      </c>
      <c r="F114" s="21">
        <v>0.6640770556878921</v>
      </c>
      <c r="G114" s="21">
        <v>2.0146403038613935E-2</v>
      </c>
      <c r="H114" s="21">
        <v>1.8134403428781312E-3</v>
      </c>
    </row>
    <row r="115" spans="1:8" outlineLevel="1" x14ac:dyDescent="0.2">
      <c r="A115" s="30">
        <v>66</v>
      </c>
      <c r="B115" s="29">
        <v>172</v>
      </c>
      <c r="C115" s="29">
        <v>155.47719502985964</v>
      </c>
      <c r="D115" s="29">
        <v>16.522804970140356</v>
      </c>
      <c r="E115" s="21">
        <v>2.2198660089828666</v>
      </c>
      <c r="F115" s="21">
        <v>2.2198660089828666</v>
      </c>
      <c r="G115" s="21">
        <v>1.0129244375178637E-2</v>
      </c>
      <c r="H115" s="21">
        <v>1.0085143294841593E-2</v>
      </c>
    </row>
    <row r="116" spans="1:8" outlineLevel="1" x14ac:dyDescent="0.2">
      <c r="A116" s="30">
        <v>67</v>
      </c>
      <c r="B116" s="29">
        <v>144</v>
      </c>
      <c r="C116" s="29">
        <v>148.82147857962454</v>
      </c>
      <c r="D116" s="29">
        <v>-4.8214785796245394</v>
      </c>
      <c r="E116" s="21">
        <v>-0.65670607565863848</v>
      </c>
      <c r="F116" s="21">
        <v>0.65670607565863848</v>
      </c>
      <c r="G116" s="21">
        <v>3.6874508186200777E-2</v>
      </c>
      <c r="H116" s="21">
        <v>3.302291624148176E-3</v>
      </c>
    </row>
    <row r="117" spans="1:8" outlineLevel="1" x14ac:dyDescent="0.2">
      <c r="A117" s="30">
        <v>68</v>
      </c>
      <c r="B117" s="29">
        <v>154</v>
      </c>
      <c r="C117" s="29">
        <v>158.44703662484099</v>
      </c>
      <c r="D117" s="29">
        <v>-4.4470366248409903</v>
      </c>
      <c r="E117" s="21">
        <v>-0.5962438377687509</v>
      </c>
      <c r="F117" s="21">
        <v>0.5962438377687509</v>
      </c>
      <c r="G117" s="21">
        <v>6.0648069145011942E-3</v>
      </c>
      <c r="H117" s="21">
        <v>4.3384711451737151E-4</v>
      </c>
    </row>
    <row r="118" spans="1:8" outlineLevel="1" x14ac:dyDescent="0.2">
      <c r="A118" s="30">
        <v>69</v>
      </c>
      <c r="B118" s="29">
        <v>160</v>
      </c>
      <c r="C118" s="29">
        <v>159.4078487014531</v>
      </c>
      <c r="D118" s="29">
        <v>0.59215129854689508</v>
      </c>
      <c r="E118" s="21">
        <v>8.0272998882666771E-2</v>
      </c>
      <c r="F118" s="21">
        <v>8.0272998882666771E-2</v>
      </c>
      <c r="G118" s="21">
        <v>2.7721103819402987E-2</v>
      </c>
      <c r="H118" s="21">
        <v>3.6744186058991089E-5</v>
      </c>
    </row>
    <row r="119" spans="1:8" outlineLevel="1" x14ac:dyDescent="0.2">
      <c r="A119" s="30">
        <v>70</v>
      </c>
      <c r="B119" s="29">
        <v>159</v>
      </c>
      <c r="C119" s="29">
        <v>156.10421002411991</v>
      </c>
      <c r="D119" s="29">
        <v>2.895789975880092</v>
      </c>
      <c r="E119" s="21">
        <v>0.3894876844500243</v>
      </c>
      <c r="F119" s="21">
        <v>0.3894876844500243</v>
      </c>
      <c r="G119" s="21">
        <v>1.2331679197213475E-2</v>
      </c>
      <c r="H119" s="21">
        <v>3.7881620551510263E-4</v>
      </c>
    </row>
    <row r="120" spans="1:8" outlineLevel="1" x14ac:dyDescent="0.2">
      <c r="A120" s="30">
        <v>71</v>
      </c>
      <c r="B120" s="29">
        <v>156</v>
      </c>
      <c r="C120" s="29">
        <v>161.90751024251051</v>
      </c>
      <c r="D120" s="29">
        <v>-5.9075102425105115</v>
      </c>
      <c r="E120" s="21">
        <v>-0.79192287463897604</v>
      </c>
      <c r="F120" s="21">
        <v>0.79192287463897604</v>
      </c>
      <c r="G120" s="21">
        <v>5.722402582050529E-3</v>
      </c>
      <c r="H120" s="21">
        <v>7.2188251858021346E-4</v>
      </c>
    </row>
    <row r="121" spans="1:8" outlineLevel="1" x14ac:dyDescent="0.2">
      <c r="A121" s="30">
        <v>72</v>
      </c>
      <c r="B121" s="29">
        <v>141</v>
      </c>
      <c r="C121" s="29">
        <v>141.30185581960484</v>
      </c>
      <c r="D121" s="29">
        <v>-0.30185581960483887</v>
      </c>
      <c r="E121" s="21">
        <v>-4.0847973180553263E-2</v>
      </c>
      <c r="F121" s="21">
        <v>4.0847973180553263E-2</v>
      </c>
      <c r="G121" s="21">
        <v>2.4285981213170799E-2</v>
      </c>
      <c r="H121" s="21">
        <v>8.3062333964654351E-6</v>
      </c>
    </row>
    <row r="122" spans="1:8" outlineLevel="1" x14ac:dyDescent="0.2">
      <c r="A122" s="30">
        <v>73</v>
      </c>
      <c r="B122" s="29">
        <v>154</v>
      </c>
      <c r="C122" s="29">
        <v>155.68098841335819</v>
      </c>
      <c r="D122" s="29">
        <v>-1.6809884133581932</v>
      </c>
      <c r="E122" s="21">
        <v>-0.22554768363706926</v>
      </c>
      <c r="F122" s="21">
        <v>0.22554768363706926</v>
      </c>
      <c r="G122" s="21">
        <v>7.5305199166480988E-3</v>
      </c>
      <c r="H122" s="21">
        <v>7.7199509192906295E-5</v>
      </c>
    </row>
    <row r="123" spans="1:8" outlineLevel="1" x14ac:dyDescent="0.2">
      <c r="A123" s="30">
        <v>74</v>
      </c>
      <c r="B123" s="29">
        <v>154</v>
      </c>
      <c r="C123" s="29">
        <v>160.75357394331547</v>
      </c>
      <c r="D123" s="29">
        <v>-6.7535739433154731</v>
      </c>
      <c r="E123" s="21">
        <v>-0.91069229684276498</v>
      </c>
      <c r="F123" s="21">
        <v>0.91069229684276498</v>
      </c>
      <c r="G123" s="21">
        <v>1.7373538267403961E-2</v>
      </c>
      <c r="H123" s="21">
        <v>2.9327371574521251E-3</v>
      </c>
    </row>
    <row r="124" spans="1:8" outlineLevel="1" x14ac:dyDescent="0.2">
      <c r="A124" s="30">
        <v>75</v>
      </c>
      <c r="B124" s="29">
        <v>158</v>
      </c>
      <c r="C124" s="29">
        <v>169.43781602208713</v>
      </c>
      <c r="D124" s="29">
        <v>-11.437816022087134</v>
      </c>
      <c r="E124" s="21">
        <v>-1.5395497989711964</v>
      </c>
      <c r="F124" s="21">
        <v>1.5395497989711964</v>
      </c>
      <c r="G124" s="21">
        <v>1.3804097910732352E-2</v>
      </c>
      <c r="H124" s="21">
        <v>6.6353267757118016E-3</v>
      </c>
    </row>
    <row r="125" spans="1:8" outlineLevel="1" x14ac:dyDescent="0.2">
      <c r="A125" s="30">
        <v>76</v>
      </c>
      <c r="B125" s="29">
        <v>156</v>
      </c>
      <c r="C125" s="29">
        <v>167.90232973128403</v>
      </c>
      <c r="D125" s="29">
        <v>-11.902329731284027</v>
      </c>
      <c r="E125" s="21">
        <v>-1.6057537290679795</v>
      </c>
      <c r="F125" s="21">
        <v>1.6057537290679795</v>
      </c>
      <c r="G125" s="21">
        <v>1.8318652272367859E-2</v>
      </c>
      <c r="H125" s="21">
        <v>9.6230081525914331E-3</v>
      </c>
    </row>
    <row r="126" spans="1:8" outlineLevel="1" x14ac:dyDescent="0.2">
      <c r="A126" s="30">
        <v>77</v>
      </c>
      <c r="B126" s="29">
        <v>151</v>
      </c>
      <c r="C126" s="29">
        <v>156.27390315358801</v>
      </c>
      <c r="D126" s="29">
        <v>-5.2739031535880088</v>
      </c>
      <c r="E126" s="21">
        <v>-0.71071159294049613</v>
      </c>
      <c r="F126" s="21">
        <v>0.71071159294049613</v>
      </c>
      <c r="G126" s="21">
        <v>1.6120379960581192E-2</v>
      </c>
      <c r="H126" s="21">
        <v>1.6551985763404553E-3</v>
      </c>
    </row>
    <row r="127" spans="1:8" outlineLevel="1" x14ac:dyDescent="0.2">
      <c r="A127" s="30">
        <v>78</v>
      </c>
      <c r="B127" s="29">
        <v>139</v>
      </c>
      <c r="C127" s="29">
        <v>146.10898364473874</v>
      </c>
      <c r="D127" s="29">
        <v>-7.1089836447387427</v>
      </c>
      <c r="E127" s="21">
        <v>-0.96046458318563654</v>
      </c>
      <c r="F127" s="21">
        <v>0.96046458318563654</v>
      </c>
      <c r="G127" s="21">
        <v>2.1148562050700474E-2</v>
      </c>
      <c r="H127" s="21">
        <v>3.9861787203997606E-3</v>
      </c>
    </row>
    <row r="128" spans="1:8" outlineLevel="1" x14ac:dyDescent="0.2">
      <c r="A128" s="30">
        <v>79</v>
      </c>
      <c r="B128" s="29">
        <v>128</v>
      </c>
      <c r="C128" s="29">
        <v>138.03370258299731</v>
      </c>
      <c r="D128" s="29">
        <v>-10.033702582997307</v>
      </c>
      <c r="E128" s="21">
        <v>-1.3792506058572442</v>
      </c>
      <c r="F128" s="21">
        <v>1.3792506058572442</v>
      </c>
      <c r="G128" s="21">
        <v>5.4415067082872463E-2</v>
      </c>
      <c r="H128" s="21">
        <v>2.1894497788682767E-2</v>
      </c>
    </row>
    <row r="129" spans="1:8" outlineLevel="1" x14ac:dyDescent="0.2">
      <c r="A129" s="30">
        <v>80</v>
      </c>
      <c r="B129" s="29">
        <v>165</v>
      </c>
      <c r="C129" s="29">
        <v>168.52764852187912</v>
      </c>
      <c r="D129" s="29">
        <v>-3.5276485218791152</v>
      </c>
      <c r="E129" s="21">
        <v>-0.4751315089955061</v>
      </c>
      <c r="F129" s="21">
        <v>0.4751315089955061</v>
      </c>
      <c r="G129" s="21">
        <v>1.5065355428693594E-2</v>
      </c>
      <c r="H129" s="21">
        <v>6.9060485711723834E-4</v>
      </c>
    </row>
    <row r="130" spans="1:8" outlineLevel="1" x14ac:dyDescent="0.2">
      <c r="A130" s="30">
        <v>81</v>
      </c>
      <c r="B130" s="29">
        <v>177</v>
      </c>
      <c r="C130" s="29">
        <v>179.80780735663461</v>
      </c>
      <c r="D130" s="29">
        <v>-2.807807356634612</v>
      </c>
      <c r="E130" s="21">
        <v>-0.37892202760922544</v>
      </c>
      <c r="F130" s="21">
        <v>0.37892202760922544</v>
      </c>
      <c r="G130" s="21">
        <v>1.8931406354248184E-2</v>
      </c>
      <c r="H130" s="21">
        <v>5.5413196764353401E-4</v>
      </c>
    </row>
    <row r="131" spans="1:8" outlineLevel="1" x14ac:dyDescent="0.2">
      <c r="A131" s="30">
        <v>82</v>
      </c>
      <c r="B131" s="29">
        <v>174</v>
      </c>
      <c r="C131" s="29">
        <v>161.64958032595777</v>
      </c>
      <c r="D131" s="29">
        <v>12.350419674042229</v>
      </c>
      <c r="E131" s="21">
        <v>1.6587770428675852</v>
      </c>
      <c r="F131" s="21">
        <v>1.6587770428675852</v>
      </c>
      <c r="G131" s="21">
        <v>9.5059717205669796E-3</v>
      </c>
      <c r="H131" s="21">
        <v>5.2814197419339473E-3</v>
      </c>
    </row>
    <row r="132" spans="1:8" outlineLevel="1" x14ac:dyDescent="0.2">
      <c r="A132" s="30">
        <v>83</v>
      </c>
      <c r="B132" s="29">
        <v>180</v>
      </c>
      <c r="C132" s="29">
        <v>174.73288182272501</v>
      </c>
      <c r="D132" s="29">
        <v>5.2671181772749947</v>
      </c>
      <c r="E132" s="21">
        <v>0.71063451443168446</v>
      </c>
      <c r="F132" s="21">
        <v>0.71063451443168446</v>
      </c>
      <c r="G132" s="21">
        <v>1.8437416597270939E-2</v>
      </c>
      <c r="H132" s="21">
        <v>1.897163073043439E-3</v>
      </c>
    </row>
    <row r="133" spans="1:8" outlineLevel="1" x14ac:dyDescent="0.2">
      <c r="A133" s="30">
        <v>84</v>
      </c>
      <c r="B133" s="29">
        <v>169</v>
      </c>
      <c r="C133" s="29">
        <v>174.63445476834076</v>
      </c>
      <c r="D133" s="29">
        <v>-5.6344547683407598</v>
      </c>
      <c r="E133" s="21">
        <v>-0.7573517164990079</v>
      </c>
      <c r="F133" s="21">
        <v>0.7573517164990079</v>
      </c>
      <c r="G133" s="21">
        <v>1.1052974263599004E-2</v>
      </c>
      <c r="H133" s="21">
        <v>1.2821279090592611E-3</v>
      </c>
    </row>
    <row r="134" spans="1:8" outlineLevel="1" x14ac:dyDescent="0.2">
      <c r="A134" s="30">
        <v>85</v>
      </c>
      <c r="B134" s="29">
        <v>169</v>
      </c>
      <c r="C134" s="29">
        <v>171.01200769255968</v>
      </c>
      <c r="D134" s="29">
        <v>-2.0120076925596777</v>
      </c>
      <c r="E134" s="21">
        <v>-0.2711649239018718</v>
      </c>
      <c r="F134" s="21">
        <v>0.2711649239018718</v>
      </c>
      <c r="G134" s="21">
        <v>1.6313493733603798E-2</v>
      </c>
      <c r="H134" s="21">
        <v>2.4388623250699647E-4</v>
      </c>
    </row>
    <row r="135" spans="1:8" outlineLevel="1" x14ac:dyDescent="0.2">
      <c r="A135" s="30">
        <v>86</v>
      </c>
      <c r="B135" s="29">
        <v>163</v>
      </c>
      <c r="C135" s="29">
        <v>159.65277234442172</v>
      </c>
      <c r="D135" s="29">
        <v>3.3472276555782798</v>
      </c>
      <c r="E135" s="21">
        <v>0.44869650210101886</v>
      </c>
      <c r="F135" s="21">
        <v>0.44869650210101886</v>
      </c>
      <c r="G135" s="21">
        <v>5.6721643063276667E-3</v>
      </c>
      <c r="H135" s="21">
        <v>2.2969660102436785E-4</v>
      </c>
    </row>
    <row r="136" spans="1:8" outlineLevel="1" x14ac:dyDescent="0.2">
      <c r="A136" s="30">
        <v>87</v>
      </c>
      <c r="B136" s="29">
        <v>153</v>
      </c>
      <c r="C136" s="29">
        <v>150.84783296648121</v>
      </c>
      <c r="D136" s="29">
        <v>2.1521670335187935</v>
      </c>
      <c r="E136" s="21">
        <v>0.29075296651138222</v>
      </c>
      <c r="F136" s="21">
        <v>0.29075296651138222</v>
      </c>
      <c r="G136" s="21">
        <v>2.1032884929374759E-2</v>
      </c>
      <c r="H136" s="21">
        <v>3.6325286387998827E-4</v>
      </c>
    </row>
    <row r="137" spans="1:8" outlineLevel="1" x14ac:dyDescent="0.2">
      <c r="A137" s="30">
        <v>88</v>
      </c>
      <c r="B137" s="29">
        <v>174</v>
      </c>
      <c r="C137" s="29">
        <v>177.96659051349411</v>
      </c>
      <c r="D137" s="29">
        <v>-3.9665905134941113</v>
      </c>
      <c r="E137" s="21">
        <v>-0.53685927649157827</v>
      </c>
      <c r="F137" s="21">
        <v>0.53685927649157827</v>
      </c>
      <c r="G137" s="21">
        <v>2.4610048190930024E-2</v>
      </c>
      <c r="H137" s="21">
        <v>1.4544041531152267E-3</v>
      </c>
    </row>
    <row r="138" spans="1:8" outlineLevel="1" x14ac:dyDescent="0.2">
      <c r="A138" s="30">
        <v>89</v>
      </c>
      <c r="B138" s="29">
        <v>160</v>
      </c>
      <c r="C138" s="29">
        <v>158.34545345827274</v>
      </c>
      <c r="D138" s="29">
        <v>1.6545465417272567</v>
      </c>
      <c r="E138" s="21">
        <v>0.22424140171842133</v>
      </c>
      <c r="F138" s="21">
        <v>0.22424140171842133</v>
      </c>
      <c r="G138" s="21">
        <v>2.72732918998005E-2</v>
      </c>
      <c r="H138" s="21">
        <v>2.8197351289723904E-4</v>
      </c>
    </row>
    <row r="139" spans="1:8" outlineLevel="1" x14ac:dyDescent="0.2">
      <c r="A139" s="30">
        <v>90</v>
      </c>
      <c r="B139" s="29">
        <v>162</v>
      </c>
      <c r="C139" s="29">
        <v>162.78920478986436</v>
      </c>
      <c r="D139" s="29">
        <v>-0.78920478986435683</v>
      </c>
      <c r="E139" s="21">
        <v>-0.10579978615072762</v>
      </c>
      <c r="F139" s="21">
        <v>0.10579978615072762</v>
      </c>
      <c r="G139" s="21">
        <v>5.798742422703276E-3</v>
      </c>
      <c r="H139" s="21">
        <v>1.3057471461035224E-5</v>
      </c>
    </row>
    <row r="140" spans="1:8" outlineLevel="1" x14ac:dyDescent="0.2">
      <c r="A140" s="30">
        <v>91</v>
      </c>
      <c r="B140" s="29">
        <v>162</v>
      </c>
      <c r="C140" s="29">
        <v>151.860964887329</v>
      </c>
      <c r="D140" s="29">
        <v>10.139035112670996</v>
      </c>
      <c r="E140" s="21">
        <v>1.3657132504195804</v>
      </c>
      <c r="F140" s="21">
        <v>1.3657132504195804</v>
      </c>
      <c r="G140" s="21">
        <v>1.522124433754736E-2</v>
      </c>
      <c r="H140" s="21">
        <v>5.765812669465852E-3</v>
      </c>
    </row>
    <row r="141" spans="1:8" outlineLevel="1" x14ac:dyDescent="0.2">
      <c r="A141" s="30">
        <v>92</v>
      </c>
      <c r="B141" s="29">
        <v>163</v>
      </c>
      <c r="C141" s="29">
        <v>173.02076234912604</v>
      </c>
      <c r="D141" s="29">
        <v>-10.020762349126045</v>
      </c>
      <c r="E141" s="21">
        <v>-1.3517203146462293</v>
      </c>
      <c r="F141" s="21">
        <v>1.3517203146462293</v>
      </c>
      <c r="G141" s="21">
        <v>1.8043369993948441E-2</v>
      </c>
      <c r="H141" s="21">
        <v>6.7147372795290624E-3</v>
      </c>
    </row>
    <row r="142" spans="1:8" outlineLevel="1" x14ac:dyDescent="0.2">
      <c r="A142" s="30">
        <v>93</v>
      </c>
      <c r="B142" s="29">
        <v>148</v>
      </c>
      <c r="C142" s="29">
        <v>137.91761355876483</v>
      </c>
      <c r="D142" s="29">
        <v>10.082386441235172</v>
      </c>
      <c r="E142" s="21">
        <v>1.3770692117281136</v>
      </c>
      <c r="F142" s="21">
        <v>1.3770692117281136</v>
      </c>
      <c r="G142" s="21">
        <v>4.2189476271693359E-2</v>
      </c>
      <c r="H142" s="21">
        <v>1.6705753251137049E-2</v>
      </c>
    </row>
    <row r="143" spans="1:8" outlineLevel="1" x14ac:dyDescent="0.2">
      <c r="A143" s="30">
        <v>94</v>
      </c>
      <c r="B143" s="29">
        <v>166</v>
      </c>
      <c r="C143" s="29">
        <v>169.31682221897773</v>
      </c>
      <c r="D143" s="29">
        <v>-3.3168222189777339</v>
      </c>
      <c r="E143" s="21">
        <v>-0.44525084394678699</v>
      </c>
      <c r="F143" s="21">
        <v>0.44525084394678699</v>
      </c>
      <c r="G143" s="21">
        <v>8.48486356600835E-3</v>
      </c>
      <c r="H143" s="21">
        <v>3.3930090121078065E-4</v>
      </c>
    </row>
    <row r="144" spans="1:8" outlineLevel="1" x14ac:dyDescent="0.2">
      <c r="A144" s="30">
        <v>95</v>
      </c>
      <c r="B144" s="29">
        <v>167</v>
      </c>
      <c r="C144" s="29">
        <v>156.42007934504682</v>
      </c>
      <c r="D144" s="29">
        <v>10.579920654953185</v>
      </c>
      <c r="E144" s="21">
        <v>1.4211493539477082</v>
      </c>
      <c r="F144" s="21">
        <v>1.4211493539477082</v>
      </c>
      <c r="G144" s="21">
        <v>9.7386234235358644E-3</v>
      </c>
      <c r="H144" s="21">
        <v>3.9724384040638362E-3</v>
      </c>
    </row>
    <row r="145" spans="1:8" outlineLevel="1" x14ac:dyDescent="0.2">
      <c r="A145" s="30">
        <v>96</v>
      </c>
      <c r="B145" s="29">
        <v>178</v>
      </c>
      <c r="C145" s="29">
        <v>165.80359899163838</v>
      </c>
      <c r="D145" s="29">
        <v>12.196401008361619</v>
      </c>
      <c r="E145" s="21">
        <v>1.6348617790737063</v>
      </c>
      <c r="F145" s="21">
        <v>1.6348617790737063</v>
      </c>
      <c r="G145" s="21">
        <v>5.5893382318302322E-3</v>
      </c>
      <c r="H145" s="21">
        <v>3.0046002307206094E-3</v>
      </c>
    </row>
    <row r="146" spans="1:8" outlineLevel="1" x14ac:dyDescent="0.2">
      <c r="A146" s="30">
        <v>97</v>
      </c>
      <c r="B146" s="29">
        <v>151</v>
      </c>
      <c r="C146" s="29">
        <v>144.98602438473375</v>
      </c>
      <c r="D146" s="29">
        <v>6.0139756152662471</v>
      </c>
      <c r="E146" s="21">
        <v>0.8231160487843957</v>
      </c>
      <c r="F146" s="21">
        <v>0.8231160487843957</v>
      </c>
      <c r="G146" s="21">
        <v>4.6181701675961695E-2</v>
      </c>
      <c r="H146" s="21">
        <v>6.5607942202703358E-3</v>
      </c>
    </row>
    <row r="147" spans="1:8" outlineLevel="1" x14ac:dyDescent="0.2">
      <c r="A147" s="30">
        <v>98</v>
      </c>
      <c r="B147" s="29">
        <v>173</v>
      </c>
      <c r="C147" s="29">
        <v>168.94565318219929</v>
      </c>
      <c r="D147" s="29">
        <v>4.054346817800706</v>
      </c>
      <c r="E147" s="21">
        <v>0.54815686763999261</v>
      </c>
      <c r="F147" s="21">
        <v>0.54815686763999261</v>
      </c>
      <c r="G147" s="21">
        <v>2.2545530487235326E-2</v>
      </c>
      <c r="H147" s="21">
        <v>1.386128957909004E-3</v>
      </c>
    </row>
    <row r="148" spans="1:8" outlineLevel="1" x14ac:dyDescent="0.2">
      <c r="A148" s="30">
        <v>99</v>
      </c>
      <c r="B148" s="29">
        <v>171</v>
      </c>
      <c r="C148" s="29">
        <v>173.2509685535253</v>
      </c>
      <c r="D148" s="29">
        <v>-2.250968553525297</v>
      </c>
      <c r="E148" s="21">
        <v>-0.30439735536876383</v>
      </c>
      <c r="F148" s="21">
        <v>0.30439735536876383</v>
      </c>
      <c r="G148" s="21">
        <v>2.293924648698055E-2</v>
      </c>
      <c r="H148" s="21">
        <v>4.3508020509798174E-4</v>
      </c>
    </row>
    <row r="149" spans="1:8" outlineLevel="1" x14ac:dyDescent="0.2">
      <c r="A149" s="30">
        <v>100</v>
      </c>
      <c r="B149" s="29">
        <v>156</v>
      </c>
      <c r="C149" s="29">
        <v>159.35084503467255</v>
      </c>
      <c r="D149" s="29">
        <v>-3.3508450346725454</v>
      </c>
      <c r="E149" s="21">
        <v>-0.44973780012541092</v>
      </c>
      <c r="F149" s="21">
        <v>0.44973780012541092</v>
      </c>
      <c r="G149" s="21">
        <v>8.1308837480884699E-3</v>
      </c>
      <c r="H149" s="21">
        <v>3.3161346915642364E-4</v>
      </c>
    </row>
    <row r="150" spans="1:8" outlineLevel="1" x14ac:dyDescent="0.2">
      <c r="A150" s="30">
        <v>101</v>
      </c>
      <c r="B150" s="29">
        <v>164</v>
      </c>
      <c r="C150" s="29">
        <v>162.26329999588268</v>
      </c>
      <c r="D150" s="29">
        <v>1.7367000041173242</v>
      </c>
      <c r="E150" s="21">
        <v>0.2334894915324176</v>
      </c>
      <c r="F150" s="21">
        <v>0.2334894915324176</v>
      </c>
      <c r="G150" s="21">
        <v>1.1493806198153924E-2</v>
      </c>
      <c r="H150" s="21">
        <v>1.2677953357423104E-4</v>
      </c>
    </row>
    <row r="151" spans="1:8" outlineLevel="1" x14ac:dyDescent="0.2">
      <c r="A151" s="30">
        <v>102</v>
      </c>
      <c r="B151" s="29">
        <v>186</v>
      </c>
      <c r="C151" s="29">
        <v>177.5857717133083</v>
      </c>
      <c r="D151" s="29">
        <v>8.4142282866916958</v>
      </c>
      <c r="E151" s="21">
        <v>1.1406005483290866</v>
      </c>
      <c r="F151" s="21">
        <v>1.1406005483290866</v>
      </c>
      <c r="G151" s="21">
        <v>2.764267007052789E-2</v>
      </c>
      <c r="H151" s="21">
        <v>7.3969255164826452E-3</v>
      </c>
    </row>
    <row r="152" spans="1:8" outlineLevel="1" x14ac:dyDescent="0.2">
      <c r="A152" s="30">
        <v>103</v>
      </c>
      <c r="B152" s="29">
        <v>164</v>
      </c>
      <c r="C152" s="29">
        <v>164.43353573430022</v>
      </c>
      <c r="D152" s="29">
        <v>-0.43353573430022152</v>
      </c>
      <c r="E152" s="21">
        <v>-5.8119699473971768E-2</v>
      </c>
      <c r="F152" s="21">
        <v>5.8119699473971768E-2</v>
      </c>
      <c r="G152" s="21">
        <v>5.8142284747258449E-3</v>
      </c>
      <c r="H152" s="21">
        <v>3.9509475649284861E-6</v>
      </c>
    </row>
    <row r="153" spans="1:8" outlineLevel="1" x14ac:dyDescent="0.2">
      <c r="A153" s="30">
        <v>104</v>
      </c>
      <c r="B153" s="29">
        <v>168</v>
      </c>
      <c r="C153" s="29">
        <v>158.35687311678379</v>
      </c>
      <c r="D153" s="29">
        <v>9.6431268832162118</v>
      </c>
      <c r="E153" s="21">
        <v>1.2927611971410453</v>
      </c>
      <c r="F153" s="21">
        <v>1.2927611971410453</v>
      </c>
      <c r="G153" s="21">
        <v>5.8232342161939048E-3</v>
      </c>
      <c r="H153" s="21">
        <v>1.9577952057733224E-3</v>
      </c>
    </row>
    <row r="154" spans="1:8" outlineLevel="1" x14ac:dyDescent="0.2">
      <c r="A154" s="30">
        <v>105</v>
      </c>
      <c r="B154" s="29">
        <v>179</v>
      </c>
      <c r="C154" s="29">
        <v>176.73676615985357</v>
      </c>
      <c r="D154" s="29">
        <v>2.2632338401464267</v>
      </c>
      <c r="E154" s="21">
        <v>0.30474700738481514</v>
      </c>
      <c r="F154" s="21">
        <v>0.30474700738481514</v>
      </c>
      <c r="G154" s="21">
        <v>1.4527702869960697E-2</v>
      </c>
      <c r="H154" s="21">
        <v>2.7381764019472334E-4</v>
      </c>
    </row>
    <row r="155" spans="1:8" outlineLevel="1" x14ac:dyDescent="0.2">
      <c r="A155" s="30">
        <v>106</v>
      </c>
      <c r="B155" s="29">
        <v>186</v>
      </c>
      <c r="C155" s="29">
        <v>177.38624842581294</v>
      </c>
      <c r="D155" s="29">
        <v>8.6137515741870629</v>
      </c>
      <c r="E155" s="21">
        <v>1.1672398571652596</v>
      </c>
      <c r="F155" s="21">
        <v>1.1672398571652596</v>
      </c>
      <c r="G155" s="21">
        <v>2.6963951462403844E-2</v>
      </c>
      <c r="H155" s="21">
        <v>7.5510060778487056E-3</v>
      </c>
    </row>
    <row r="156" spans="1:8" outlineLevel="1" x14ac:dyDescent="0.2">
      <c r="A156" s="30">
        <v>107</v>
      </c>
      <c r="B156" s="29">
        <v>168</v>
      </c>
      <c r="C156" s="29">
        <v>162.85486871534908</v>
      </c>
      <c r="D156" s="29">
        <v>5.1451312846509154</v>
      </c>
      <c r="E156" s="21">
        <v>0.69184889568400798</v>
      </c>
      <c r="F156" s="21">
        <v>0.69184889568400798</v>
      </c>
      <c r="G156" s="21">
        <v>1.1822683290263317E-2</v>
      </c>
      <c r="H156" s="21">
        <v>1.1453380130941741E-3</v>
      </c>
    </row>
    <row r="157" spans="1:8" outlineLevel="1" x14ac:dyDescent="0.2">
      <c r="A157" s="30">
        <v>108</v>
      </c>
      <c r="B157" s="29">
        <v>170</v>
      </c>
      <c r="C157" s="29">
        <v>160.19216571124559</v>
      </c>
      <c r="D157" s="29">
        <v>9.8078342887544068</v>
      </c>
      <c r="E157" s="21">
        <v>1.3283144958780029</v>
      </c>
      <c r="F157" s="21">
        <v>1.3283144958780029</v>
      </c>
      <c r="G157" s="21">
        <v>2.5888035064768583E-2</v>
      </c>
      <c r="H157" s="21">
        <v>9.378254849410449E-3</v>
      </c>
    </row>
    <row r="158" spans="1:8" outlineLevel="1" x14ac:dyDescent="0.2">
      <c r="A158" s="30">
        <v>109</v>
      </c>
      <c r="B158" s="29">
        <v>203</v>
      </c>
      <c r="C158" s="29">
        <v>185.71307178634652</v>
      </c>
      <c r="D158" s="29">
        <v>17.286928213653482</v>
      </c>
      <c r="E158" s="21">
        <v>2.3954621164611098</v>
      </c>
      <c r="F158" s="21">
        <v>2.3954621164611098</v>
      </c>
      <c r="G158" s="21">
        <v>6.9489011533496792E-2</v>
      </c>
      <c r="H158" s="21">
        <v>8.5704423423339296E-2</v>
      </c>
    </row>
    <row r="159" spans="1:8" outlineLevel="1" x14ac:dyDescent="0.2">
      <c r="A159" s="30">
        <v>110</v>
      </c>
      <c r="B159" s="29">
        <v>170</v>
      </c>
      <c r="C159" s="29">
        <v>159.07979314306874</v>
      </c>
      <c r="D159" s="29">
        <v>10.920206856931259</v>
      </c>
      <c r="E159" s="21">
        <v>1.470506004002512</v>
      </c>
      <c r="F159" s="21">
        <v>1.470506004002512</v>
      </c>
      <c r="G159" s="21">
        <v>1.4645307436988145E-2</v>
      </c>
      <c r="H159" s="21">
        <v>6.4279057981631842E-3</v>
      </c>
    </row>
    <row r="160" spans="1:8" outlineLevel="1" x14ac:dyDescent="0.2">
      <c r="A160" s="30">
        <v>111</v>
      </c>
      <c r="B160" s="29">
        <v>164</v>
      </c>
      <c r="C160" s="29">
        <v>165.8614548855852</v>
      </c>
      <c r="D160" s="29">
        <v>-1.8614548855852036</v>
      </c>
      <c r="E160" s="21">
        <v>-0.25190559106569727</v>
      </c>
      <c r="F160" s="21">
        <v>0.25190559106569727</v>
      </c>
      <c r="G160" s="21">
        <v>2.4350380314763213E-2</v>
      </c>
      <c r="H160" s="21">
        <v>3.167506233932213E-4</v>
      </c>
    </row>
    <row r="161" spans="1:8" outlineLevel="1" x14ac:dyDescent="0.2">
      <c r="A161" s="30">
        <v>112</v>
      </c>
      <c r="B161" s="29">
        <v>170</v>
      </c>
      <c r="C161" s="29">
        <v>162.48369427199992</v>
      </c>
      <c r="D161" s="29">
        <v>7.5163057280000771</v>
      </c>
      <c r="E161" s="21">
        <v>1.0099007590790734</v>
      </c>
      <c r="F161" s="21">
        <v>1.0099007590790734</v>
      </c>
      <c r="G161" s="21">
        <v>1.0271811766418898E-2</v>
      </c>
      <c r="H161" s="21">
        <v>2.1169885333843438E-3</v>
      </c>
    </row>
    <row r="162" spans="1:8" outlineLevel="1" x14ac:dyDescent="0.2">
      <c r="A162" s="30">
        <v>113</v>
      </c>
      <c r="B162" s="29">
        <v>150</v>
      </c>
      <c r="C162" s="29">
        <v>150.39658780477973</v>
      </c>
      <c r="D162" s="29">
        <v>-0.39658780477972755</v>
      </c>
      <c r="E162" s="21">
        <v>-5.3421659813431284E-2</v>
      </c>
      <c r="F162" s="21">
        <v>5.3421659813431284E-2</v>
      </c>
      <c r="G162" s="21">
        <v>1.5289839993329056E-2</v>
      </c>
      <c r="H162" s="21">
        <v>8.8625617111521239E-6</v>
      </c>
    </row>
    <row r="163" spans="1:8" outlineLevel="1" x14ac:dyDescent="0.2">
      <c r="A163" s="30">
        <v>114</v>
      </c>
      <c r="B163" s="29">
        <v>150</v>
      </c>
      <c r="C163" s="29">
        <v>155.53263171331878</v>
      </c>
      <c r="D163" s="29">
        <v>-5.5326317133187786</v>
      </c>
      <c r="E163" s="21">
        <v>-0.74318548554623742</v>
      </c>
      <c r="F163" s="21">
        <v>0.74318548554623742</v>
      </c>
      <c r="G163" s="21">
        <v>9.7757718974687494E-3</v>
      </c>
      <c r="H163" s="21">
        <v>1.0905408682618013E-3</v>
      </c>
    </row>
    <row r="164" spans="1:8" outlineLevel="1" x14ac:dyDescent="0.2">
      <c r="A164" s="30">
        <v>115</v>
      </c>
      <c r="B164" s="29">
        <v>145</v>
      </c>
      <c r="C164" s="29">
        <v>152.27261072001488</v>
      </c>
      <c r="D164" s="29">
        <v>-7.2726107200148817</v>
      </c>
      <c r="E164" s="21">
        <v>-0.9796067685695109</v>
      </c>
      <c r="F164" s="21">
        <v>0.9796067685695109</v>
      </c>
      <c r="G164" s="21">
        <v>1.5214620681491663E-2</v>
      </c>
      <c r="H164" s="21">
        <v>2.9651938264623817E-3</v>
      </c>
    </row>
    <row r="165" spans="1:8" outlineLevel="1" x14ac:dyDescent="0.2">
      <c r="A165" s="30">
        <v>116</v>
      </c>
      <c r="B165" s="29">
        <v>151</v>
      </c>
      <c r="C165" s="29">
        <v>152.84239846262091</v>
      </c>
      <c r="D165" s="29">
        <v>-1.8423984626209062</v>
      </c>
      <c r="E165" s="21">
        <v>-0.24796348825561079</v>
      </c>
      <c r="F165" s="21">
        <v>0.24796348825561079</v>
      </c>
      <c r="G165" s="21">
        <v>1.3593072211362869E-2</v>
      </c>
      <c r="H165" s="21">
        <v>1.6945991349036108E-4</v>
      </c>
    </row>
    <row r="166" spans="1:8" outlineLevel="1" x14ac:dyDescent="0.2">
      <c r="A166" s="30">
        <v>117</v>
      </c>
      <c r="B166" s="29">
        <v>152</v>
      </c>
      <c r="C166" s="29">
        <v>150.04368978462307</v>
      </c>
      <c r="D166" s="29">
        <v>1.9563102153769307</v>
      </c>
      <c r="E166" s="21">
        <v>0.26399135875109975</v>
      </c>
      <c r="F166" s="21">
        <v>0.26399135875109975</v>
      </c>
      <c r="G166" s="21">
        <v>1.8793343335248271E-2</v>
      </c>
      <c r="H166" s="21">
        <v>2.6696417181416604E-4</v>
      </c>
    </row>
    <row r="167" spans="1:8" outlineLevel="1" x14ac:dyDescent="0.2">
      <c r="A167" s="30">
        <v>118</v>
      </c>
      <c r="B167" s="29">
        <v>161</v>
      </c>
      <c r="C167" s="29">
        <v>170.79388572857624</v>
      </c>
      <c r="D167" s="29">
        <v>-9.7938857285762424</v>
      </c>
      <c r="E167" s="21">
        <v>-1.3253475546551519</v>
      </c>
      <c r="F167" s="21">
        <v>1.3253475546551519</v>
      </c>
      <c r="G167" s="21">
        <v>2.4303008519804277E-2</v>
      </c>
      <c r="H167" s="21">
        <v>8.7505355031190814E-3</v>
      </c>
    </row>
    <row r="168" spans="1:8" outlineLevel="1" x14ac:dyDescent="0.2">
      <c r="A168" s="30">
        <v>119</v>
      </c>
      <c r="B168" s="29">
        <v>171</v>
      </c>
      <c r="C168" s="29">
        <v>174.77866404251012</v>
      </c>
      <c r="D168" s="29">
        <v>-3.7786640425101155</v>
      </c>
      <c r="E168" s="21">
        <v>-0.51078718773265219</v>
      </c>
      <c r="F168" s="21">
        <v>0.51078718773265219</v>
      </c>
      <c r="G168" s="21">
        <v>2.2175229820282555E-2</v>
      </c>
      <c r="H168" s="21">
        <v>1.1833605333308038E-3</v>
      </c>
    </row>
    <row r="169" spans="1:8" outlineLevel="1" x14ac:dyDescent="0.2">
      <c r="A169" s="30">
        <v>120</v>
      </c>
      <c r="B169" s="29">
        <v>160</v>
      </c>
      <c r="C169" s="29">
        <v>160.12943082400943</v>
      </c>
      <c r="D169" s="29">
        <v>-0.1294308240094324</v>
      </c>
      <c r="E169" s="21">
        <v>-1.7433696832261664E-2</v>
      </c>
      <c r="F169" s="21">
        <v>1.7433696832261664E-2</v>
      </c>
      <c r="G169" s="21">
        <v>1.5170801198763925E-2</v>
      </c>
      <c r="H169" s="21">
        <v>9.3638958695871622E-7</v>
      </c>
    </row>
    <row r="170" spans="1:8" outlineLevel="1" x14ac:dyDescent="0.2">
      <c r="A170" s="30">
        <v>121</v>
      </c>
      <c r="B170" s="29">
        <v>173</v>
      </c>
      <c r="C170" s="29">
        <v>170.23177445647121</v>
      </c>
      <c r="D170" s="29">
        <v>2.7682255435287857</v>
      </c>
      <c r="E170" s="21">
        <v>0.37288846964517103</v>
      </c>
      <c r="F170" s="21">
        <v>0.37288846964517103</v>
      </c>
      <c r="G170" s="21">
        <v>1.5287393994613457E-2</v>
      </c>
      <c r="H170" s="21">
        <v>4.3172963968363793E-4</v>
      </c>
    </row>
    <row r="171" spans="1:8" outlineLevel="1" x14ac:dyDescent="0.2">
      <c r="A171" s="30">
        <v>122</v>
      </c>
      <c r="B171" s="29">
        <v>166</v>
      </c>
      <c r="C171" s="29">
        <v>172.41663805734322</v>
      </c>
      <c r="D171" s="29">
        <v>-6.4166380573432207</v>
      </c>
      <c r="E171" s="21">
        <v>-0.86451533233163413</v>
      </c>
      <c r="F171" s="21">
        <v>0.86451533233163413</v>
      </c>
      <c r="G171" s="21">
        <v>1.5684897333279175E-2</v>
      </c>
      <c r="H171" s="21">
        <v>2.3818967248451267E-3</v>
      </c>
    </row>
    <row r="172" spans="1:8" outlineLevel="1" x14ac:dyDescent="0.2">
      <c r="A172" s="30">
        <v>123</v>
      </c>
      <c r="B172" s="29">
        <v>179</v>
      </c>
      <c r="C172" s="29">
        <v>175.33499392463779</v>
      </c>
      <c r="D172" s="29">
        <v>3.6650060753622142</v>
      </c>
      <c r="E172" s="21">
        <v>0.49365264502758249</v>
      </c>
      <c r="F172" s="21">
        <v>0.49365264502758249</v>
      </c>
      <c r="G172" s="21">
        <v>1.5148106640784666E-2</v>
      </c>
      <c r="H172" s="21">
        <v>7.4965313583932034E-4</v>
      </c>
    </row>
    <row r="173" spans="1:8" outlineLevel="1" x14ac:dyDescent="0.2">
      <c r="A173" s="30">
        <v>124</v>
      </c>
      <c r="B173" s="29">
        <v>168</v>
      </c>
      <c r="C173" s="29">
        <v>163.3017281928353</v>
      </c>
      <c r="D173" s="29">
        <v>4.6982718071647014</v>
      </c>
      <c r="E173" s="21">
        <v>0.63329822041529926</v>
      </c>
      <c r="F173" s="21">
        <v>0.63329822041529926</v>
      </c>
      <c r="G173" s="21">
        <v>1.6613585495976173E-2</v>
      </c>
      <c r="H173" s="21">
        <v>1.3551447830032423E-3</v>
      </c>
    </row>
    <row r="174" spans="1:8" outlineLevel="1" x14ac:dyDescent="0.2">
      <c r="A174" s="30">
        <v>125</v>
      </c>
      <c r="B174" s="29">
        <v>158</v>
      </c>
      <c r="C174" s="29">
        <v>152.23503973301649</v>
      </c>
      <c r="D174" s="29">
        <v>5.7649602669835076</v>
      </c>
      <c r="E174" s="21">
        <v>0.78021458640346408</v>
      </c>
      <c r="F174" s="21">
        <v>0.78021458640346408</v>
      </c>
      <c r="G174" s="21">
        <v>2.4496191699400368E-2</v>
      </c>
      <c r="H174" s="21">
        <v>3.0572273011153176E-3</v>
      </c>
    </row>
    <row r="175" spans="1:8" outlineLevel="1" x14ac:dyDescent="0.2">
      <c r="A175" s="30">
        <v>126</v>
      </c>
      <c r="B175" s="29">
        <v>130</v>
      </c>
      <c r="C175" s="29">
        <v>140.66858402608429</v>
      </c>
      <c r="D175" s="29">
        <v>-10.668584026084289</v>
      </c>
      <c r="E175" s="21">
        <v>-1.4773038050644585</v>
      </c>
      <c r="F175" s="21">
        <v>1.4773038050644585</v>
      </c>
      <c r="G175" s="21">
        <v>6.8166339504781043E-2</v>
      </c>
      <c r="H175" s="21">
        <v>3.1930168282761288E-2</v>
      </c>
    </row>
    <row r="176" spans="1:8" outlineLevel="1" x14ac:dyDescent="0.2">
      <c r="A176" s="30">
        <v>127</v>
      </c>
      <c r="B176" s="29">
        <v>142</v>
      </c>
      <c r="C176" s="29">
        <v>152.74238016046189</v>
      </c>
      <c r="D176" s="29">
        <v>-10.742380160461892</v>
      </c>
      <c r="E176" s="21">
        <v>-1.44474296355524</v>
      </c>
      <c r="F176" s="21">
        <v>1.44474296355524</v>
      </c>
      <c r="G176" s="21">
        <v>1.2165198977861669E-2</v>
      </c>
      <c r="H176" s="21">
        <v>5.1409817985076023E-3</v>
      </c>
    </row>
    <row r="177" spans="1:8" outlineLevel="1" x14ac:dyDescent="0.2">
      <c r="A177" s="30">
        <v>128</v>
      </c>
      <c r="B177" s="29">
        <v>157</v>
      </c>
      <c r="C177" s="29">
        <v>171.71490648456069</v>
      </c>
      <c r="D177" s="29">
        <v>-14.714906484560686</v>
      </c>
      <c r="E177" s="21">
        <v>-1.9785528156180423</v>
      </c>
      <c r="F177" s="21">
        <v>1.9785528156180423</v>
      </c>
      <c r="G177" s="21">
        <v>1.171050230539105E-2</v>
      </c>
      <c r="H177" s="21">
        <v>9.2771939268551894E-3</v>
      </c>
    </row>
    <row r="178" spans="1:8" outlineLevel="1" x14ac:dyDescent="0.2">
      <c r="A178" s="30">
        <v>129</v>
      </c>
      <c r="B178" s="29">
        <v>157</v>
      </c>
      <c r="C178" s="29">
        <v>155.84611913351972</v>
      </c>
      <c r="D178" s="29">
        <v>1.1538808664802787</v>
      </c>
      <c r="E178" s="21">
        <v>0.15637747349043582</v>
      </c>
      <c r="F178" s="21">
        <v>0.15637747349043582</v>
      </c>
      <c r="G178" s="21">
        <v>2.7167608033418698E-2</v>
      </c>
      <c r="H178" s="21">
        <v>1.36581462905407E-4</v>
      </c>
    </row>
    <row r="179" spans="1:8" outlineLevel="1" x14ac:dyDescent="0.2">
      <c r="A179" s="30">
        <v>130</v>
      </c>
      <c r="B179" s="29">
        <v>150</v>
      </c>
      <c r="C179" s="29">
        <v>153.49726317401348</v>
      </c>
      <c r="D179" s="29">
        <v>-3.497263174013483</v>
      </c>
      <c r="E179" s="21">
        <v>-0.47062831987852649</v>
      </c>
      <c r="F179" s="21">
        <v>0.47062831987852649</v>
      </c>
      <c r="G179" s="21">
        <v>1.3345778433312376E-2</v>
      </c>
      <c r="H179" s="21">
        <v>5.9919066940406754E-4</v>
      </c>
    </row>
    <row r="180" spans="1:8" outlineLevel="1" x14ac:dyDescent="0.2">
      <c r="A180" s="30">
        <v>131</v>
      </c>
      <c r="B180" s="29">
        <v>162</v>
      </c>
      <c r="C180" s="29">
        <v>163.4122523049368</v>
      </c>
      <c r="D180" s="29">
        <v>-1.4122523049367999</v>
      </c>
      <c r="E180" s="21">
        <v>-0.18963371576874632</v>
      </c>
      <c r="F180" s="21">
        <v>0.18963371576874632</v>
      </c>
      <c r="G180" s="21">
        <v>9.0358628503262976E-3</v>
      </c>
      <c r="H180" s="21">
        <v>6.5580209263793081E-5</v>
      </c>
    </row>
    <row r="181" spans="1:8" outlineLevel="1" x14ac:dyDescent="0.2">
      <c r="A181" s="30">
        <v>132</v>
      </c>
      <c r="B181" s="29">
        <v>155</v>
      </c>
      <c r="C181" s="29">
        <v>161.04202271949492</v>
      </c>
      <c r="D181" s="29">
        <v>-6.0420227194949234</v>
      </c>
      <c r="E181" s="21">
        <v>-0.81264430320715009</v>
      </c>
      <c r="F181" s="21">
        <v>0.81264430320715009</v>
      </c>
      <c r="G181" s="21">
        <v>1.2292888701452939E-2</v>
      </c>
      <c r="H181" s="21">
        <v>1.6438294435140285E-3</v>
      </c>
    </row>
    <row r="182" spans="1:8" outlineLevel="1" x14ac:dyDescent="0.2">
      <c r="A182" s="30">
        <v>133</v>
      </c>
      <c r="B182" s="29">
        <v>168</v>
      </c>
      <c r="C182" s="29">
        <v>175.06679138022412</v>
      </c>
      <c r="D182" s="29">
        <v>-7.0667913802241173</v>
      </c>
      <c r="E182" s="21">
        <v>-0.95551252621905114</v>
      </c>
      <c r="F182" s="21">
        <v>0.95551252621905114</v>
      </c>
      <c r="G182" s="21">
        <v>2.2681241187529316E-2</v>
      </c>
      <c r="H182" s="21">
        <v>4.2377306280307761E-3</v>
      </c>
    </row>
    <row r="183" spans="1:8" outlineLevel="1" x14ac:dyDescent="0.2">
      <c r="A183" s="30">
        <v>134</v>
      </c>
      <c r="B183" s="29">
        <v>160</v>
      </c>
      <c r="C183" s="29">
        <v>169.38580027334245</v>
      </c>
      <c r="D183" s="29">
        <v>-9.3858002733424541</v>
      </c>
      <c r="E183" s="21">
        <v>-1.2657457265407848</v>
      </c>
      <c r="F183" s="21">
        <v>1.2657457265407848</v>
      </c>
      <c r="G183" s="21">
        <v>1.7541667956624124E-2</v>
      </c>
      <c r="H183" s="21">
        <v>5.7211018729992034E-3</v>
      </c>
    </row>
    <row r="184" spans="1:8" outlineLevel="1" x14ac:dyDescent="0.2">
      <c r="A184" s="30">
        <v>135</v>
      </c>
      <c r="B184" s="29">
        <v>161</v>
      </c>
      <c r="C184" s="29">
        <v>159.08516811020633</v>
      </c>
      <c r="D184" s="29">
        <v>1.9148318897936747</v>
      </c>
      <c r="E184" s="21">
        <v>0.25802128517351552</v>
      </c>
      <c r="F184" s="21">
        <v>0.25802128517351552</v>
      </c>
      <c r="G184" s="21">
        <v>1.5955590902333179E-2</v>
      </c>
      <c r="H184" s="21">
        <v>2.1589334645304164E-4</v>
      </c>
    </row>
    <row r="185" spans="1:8" outlineLevel="1" x14ac:dyDescent="0.2">
      <c r="A185" s="30">
        <v>136</v>
      </c>
      <c r="B185" s="29">
        <v>170</v>
      </c>
      <c r="C185" s="29">
        <v>164.72317774179535</v>
      </c>
      <c r="D185" s="29">
        <v>5.2768222582046462</v>
      </c>
      <c r="E185" s="21">
        <v>0.70911691260136889</v>
      </c>
      <c r="F185" s="21">
        <v>0.70911691260136889</v>
      </c>
      <c r="G185" s="21">
        <v>1.0595895337864411E-2</v>
      </c>
      <c r="H185" s="21">
        <v>1.0770345490798911E-3</v>
      </c>
    </row>
    <row r="186" spans="1:8" outlineLevel="1" x14ac:dyDescent="0.2">
      <c r="A186" s="30">
        <v>137</v>
      </c>
      <c r="B186" s="29">
        <v>147</v>
      </c>
      <c r="C186" s="29">
        <v>155.4307004355737</v>
      </c>
      <c r="D186" s="29">
        <v>-8.4307004355736979</v>
      </c>
      <c r="E186" s="21">
        <v>-1.1491868415141353</v>
      </c>
      <c r="F186" s="21">
        <v>1.1491868415141353</v>
      </c>
      <c r="G186" s="21">
        <v>3.836449469212503E-2</v>
      </c>
      <c r="H186" s="21">
        <v>1.0537322626953012E-2</v>
      </c>
    </row>
    <row r="187" spans="1:8" outlineLevel="1" x14ac:dyDescent="0.2">
      <c r="A187" s="30">
        <v>138</v>
      </c>
      <c r="B187" s="29">
        <v>168</v>
      </c>
      <c r="C187" s="29">
        <v>168.43007255102117</v>
      </c>
      <c r="D187" s="29">
        <v>-0.43007255102116915</v>
      </c>
      <c r="E187" s="21">
        <v>-5.7788520721747567E-2</v>
      </c>
      <c r="F187" s="21">
        <v>5.7788520721747567E-2</v>
      </c>
      <c r="G187" s="21">
        <v>1.0388443876635085E-2</v>
      </c>
      <c r="H187" s="21">
        <v>7.0113054930737008E-6</v>
      </c>
    </row>
    <row r="188" spans="1:8" outlineLevel="1" x14ac:dyDescent="0.2">
      <c r="A188" s="30">
        <v>139</v>
      </c>
      <c r="B188" s="29">
        <v>165</v>
      </c>
      <c r="C188" s="29">
        <v>149.09579584319471</v>
      </c>
      <c r="D188" s="29">
        <v>15.904204156805292</v>
      </c>
      <c r="E188" s="21">
        <v>2.1411216133959488</v>
      </c>
      <c r="F188" s="21">
        <v>2.1411216133959488</v>
      </c>
      <c r="G188" s="21">
        <v>1.4161723738048613E-2</v>
      </c>
      <c r="H188" s="21">
        <v>1.3171132190763622E-2</v>
      </c>
    </row>
    <row r="189" spans="1:8" outlineLevel="1" x14ac:dyDescent="0.2">
      <c r="A189" s="30">
        <v>140</v>
      </c>
      <c r="B189" s="29">
        <v>168</v>
      </c>
      <c r="C189" s="29">
        <v>160.12621913573292</v>
      </c>
      <c r="D189" s="29">
        <v>7.8737808642670757</v>
      </c>
      <c r="E189" s="21">
        <v>1.0635632275284643</v>
      </c>
      <c r="F189" s="21">
        <v>1.0635632275284643</v>
      </c>
      <c r="G189" s="21">
        <v>2.0725413811709909E-2</v>
      </c>
      <c r="H189" s="21">
        <v>4.7880133081058662E-3</v>
      </c>
    </row>
    <row r="190" spans="1:8" outlineLevel="1" x14ac:dyDescent="0.2">
      <c r="A190" s="30">
        <v>141</v>
      </c>
      <c r="B190" s="29">
        <v>157</v>
      </c>
      <c r="C190" s="29">
        <v>160.61539102812134</v>
      </c>
      <c r="D190" s="29">
        <v>-3.6153910281213371</v>
      </c>
      <c r="E190" s="21">
        <v>-0.48470388683246068</v>
      </c>
      <c r="F190" s="21">
        <v>0.48470388683246068</v>
      </c>
      <c r="G190" s="21">
        <v>5.9184571989179674E-3</v>
      </c>
      <c r="H190" s="21">
        <v>2.7974961742690142E-4</v>
      </c>
    </row>
    <row r="191" spans="1:8" outlineLevel="1" x14ac:dyDescent="0.2">
      <c r="A191" s="30">
        <v>142</v>
      </c>
      <c r="B191" s="29">
        <v>142</v>
      </c>
      <c r="C191" s="29">
        <v>153.04092869501233</v>
      </c>
      <c r="D191" s="29">
        <v>-11.040928695012326</v>
      </c>
      <c r="E191" s="21">
        <v>-1.4836517975560422</v>
      </c>
      <c r="F191" s="21">
        <v>1.4836517975560422</v>
      </c>
      <c r="G191" s="21">
        <v>1.0509340201776265E-2</v>
      </c>
      <c r="H191" s="21">
        <v>4.675819327206363E-3</v>
      </c>
    </row>
    <row r="192" spans="1:8" outlineLevel="1" x14ac:dyDescent="0.2">
      <c r="A192" s="30">
        <v>143</v>
      </c>
      <c r="B192" s="29">
        <v>157</v>
      </c>
      <c r="C192" s="29">
        <v>162.45339355444369</v>
      </c>
      <c r="D192" s="29">
        <v>-5.4533935544436929</v>
      </c>
      <c r="E192" s="21">
        <v>-0.73074664788249244</v>
      </c>
      <c r="F192" s="21">
        <v>0.73074664788249244</v>
      </c>
      <c r="G192" s="21">
        <v>4.9051458284120322E-3</v>
      </c>
      <c r="H192" s="21">
        <v>5.264426931694549E-4</v>
      </c>
    </row>
    <row r="193" spans="1:8" outlineLevel="1" x14ac:dyDescent="0.2">
      <c r="A193" s="30">
        <v>144</v>
      </c>
      <c r="B193" s="29">
        <v>170</v>
      </c>
      <c r="C193" s="29">
        <v>170.72356180766411</v>
      </c>
      <c r="D193" s="29">
        <v>-0.72356180766411171</v>
      </c>
      <c r="E193" s="21">
        <v>-9.7174902741359981E-2</v>
      </c>
      <c r="F193" s="21">
        <v>9.7174902741359981E-2</v>
      </c>
      <c r="G193" s="21">
        <v>9.3790600364266272E-3</v>
      </c>
      <c r="H193" s="21">
        <v>1.7880927274363615E-5</v>
      </c>
    </row>
    <row r="194" spans="1:8" outlineLevel="1" x14ac:dyDescent="0.2">
      <c r="A194" s="30">
        <v>145</v>
      </c>
      <c r="B194" s="29">
        <v>163</v>
      </c>
      <c r="C194" s="29">
        <v>164.66111110011946</v>
      </c>
      <c r="D194" s="29">
        <v>-1.6611111001194558</v>
      </c>
      <c r="E194" s="21">
        <v>-0.22356739608130763</v>
      </c>
      <c r="F194" s="21">
        <v>0.22356739608130763</v>
      </c>
      <c r="G194" s="21">
        <v>1.3618571892693741E-2</v>
      </c>
      <c r="H194" s="21">
        <v>1.3801732758632031E-4</v>
      </c>
    </row>
    <row r="195" spans="1:8" outlineLevel="1" x14ac:dyDescent="0.2">
      <c r="A195" s="30">
        <v>146</v>
      </c>
      <c r="B195" s="29">
        <v>146</v>
      </c>
      <c r="C195" s="29">
        <v>148.87690730026486</v>
      </c>
      <c r="D195" s="29">
        <v>-2.8769073002648611</v>
      </c>
      <c r="E195" s="21">
        <v>-0.38938196660965924</v>
      </c>
      <c r="F195" s="21">
        <v>0.38938196660965924</v>
      </c>
      <c r="G195" s="21">
        <v>2.4640920447878856E-2</v>
      </c>
      <c r="H195" s="21">
        <v>7.6607988573018464E-4</v>
      </c>
    </row>
    <row r="196" spans="1:8" outlineLevel="1" x14ac:dyDescent="0.2">
      <c r="A196" s="30">
        <v>147</v>
      </c>
      <c r="B196" s="29">
        <v>155</v>
      </c>
      <c r="C196" s="29">
        <v>160.57069311490531</v>
      </c>
      <c r="D196" s="29">
        <v>-5.5706931149053105</v>
      </c>
      <c r="E196" s="21">
        <v>-0.74933239013724318</v>
      </c>
      <c r="F196" s="21">
        <v>0.74933239013724318</v>
      </c>
      <c r="G196" s="21">
        <v>1.2507239610338932E-2</v>
      </c>
      <c r="H196" s="21">
        <v>1.4223502596167306E-3</v>
      </c>
    </row>
    <row r="197" spans="1:8" outlineLevel="1" x14ac:dyDescent="0.2">
      <c r="A197" s="30">
        <v>148</v>
      </c>
      <c r="B197" s="29">
        <v>169</v>
      </c>
      <c r="C197" s="29">
        <v>154.23290164379353</v>
      </c>
      <c r="D197" s="29">
        <v>14.767098356206475</v>
      </c>
      <c r="E197" s="21">
        <v>1.9845481810479841</v>
      </c>
      <c r="F197" s="21">
        <v>1.9845481810479841</v>
      </c>
      <c r="G197" s="21">
        <v>1.0692039527232855E-2</v>
      </c>
      <c r="H197" s="21">
        <v>8.5129942895336586E-3</v>
      </c>
    </row>
    <row r="198" spans="1:8" outlineLevel="1" x14ac:dyDescent="0.2">
      <c r="A198" s="30">
        <v>149</v>
      </c>
      <c r="B198" s="29">
        <v>137</v>
      </c>
      <c r="C198" s="29">
        <v>139.13871881032793</v>
      </c>
      <c r="D198" s="29">
        <v>-2.13871881032793</v>
      </c>
      <c r="E198" s="21">
        <v>-0.29317559096707435</v>
      </c>
      <c r="F198" s="21">
        <v>0.29317559096707435</v>
      </c>
      <c r="G198" s="21">
        <v>4.9140778175149752E-2</v>
      </c>
      <c r="H198" s="21">
        <v>8.8840587298568655E-4</v>
      </c>
    </row>
    <row r="199" spans="1:8" outlineLevel="1" x14ac:dyDescent="0.2">
      <c r="A199" s="30">
        <v>150</v>
      </c>
      <c r="B199" s="29">
        <v>136</v>
      </c>
      <c r="C199" s="29">
        <v>147.02011278138272</v>
      </c>
      <c r="D199" s="29">
        <v>-11.020112781382721</v>
      </c>
      <c r="E199" s="21">
        <v>-1.4882217852286104</v>
      </c>
      <c r="F199" s="21">
        <v>1.4882217852286104</v>
      </c>
      <c r="G199" s="21">
        <v>2.0281686729540803E-2</v>
      </c>
      <c r="H199" s="21">
        <v>9.169975073563914E-3</v>
      </c>
    </row>
    <row r="200" spans="1:8" outlineLevel="1" x14ac:dyDescent="0.2">
      <c r="A200" s="30">
        <v>151</v>
      </c>
      <c r="B200" s="29">
        <v>150</v>
      </c>
      <c r="C200" s="29">
        <v>164.42427694788947</v>
      </c>
      <c r="D200" s="29">
        <v>-14.424276947889467</v>
      </c>
      <c r="E200" s="21">
        <v>-1.9538647594725869</v>
      </c>
      <c r="F200" s="21">
        <v>1.9538647594725869</v>
      </c>
      <c r="G200" s="21">
        <v>2.6213907117742723E-2</v>
      </c>
      <c r="H200" s="21">
        <v>2.0553566091362239E-2</v>
      </c>
    </row>
    <row r="201" spans="1:8" outlineLevel="1" x14ac:dyDescent="0.2">
      <c r="A201" s="30">
        <v>152</v>
      </c>
      <c r="B201" s="29">
        <v>143</v>
      </c>
      <c r="C201" s="29">
        <v>151.42601281664116</v>
      </c>
      <c r="D201" s="29">
        <v>-8.4260128166411619</v>
      </c>
      <c r="E201" s="21">
        <v>-1.1374592813478215</v>
      </c>
      <c r="F201" s="21">
        <v>1.1374592813478215</v>
      </c>
      <c r="G201" s="21">
        <v>1.9523980209572925E-2</v>
      </c>
      <c r="H201" s="21">
        <v>5.1526790942221156E-3</v>
      </c>
    </row>
    <row r="202" spans="1:8" outlineLevel="1" x14ac:dyDescent="0.2">
      <c r="A202" s="30">
        <v>153</v>
      </c>
      <c r="B202" s="29">
        <v>163</v>
      </c>
      <c r="C202" s="29">
        <v>166.73883503340159</v>
      </c>
      <c r="D202" s="29">
        <v>-3.7388350334015854</v>
      </c>
      <c r="E202" s="21">
        <v>-0.50509292964956987</v>
      </c>
      <c r="F202" s="21">
        <v>0.50509292964956987</v>
      </c>
      <c r="G202" s="21">
        <v>2.0973400550985011E-2</v>
      </c>
      <c r="H202" s="21">
        <v>1.0930673795629244E-3</v>
      </c>
    </row>
    <row r="203" spans="1:8" outlineLevel="1" x14ac:dyDescent="0.2">
      <c r="A203" s="30">
        <v>154</v>
      </c>
      <c r="B203" s="29">
        <v>155</v>
      </c>
      <c r="C203" s="29">
        <v>154.07345009478672</v>
      </c>
      <c r="D203" s="29">
        <v>0.92654990521327818</v>
      </c>
      <c r="E203" s="21">
        <v>0.12433683169136972</v>
      </c>
      <c r="F203" s="21">
        <v>0.12433683169136972</v>
      </c>
      <c r="G203" s="21">
        <v>7.7925086201037028E-3</v>
      </c>
      <c r="H203" s="21">
        <v>2.4283113991759324E-5</v>
      </c>
    </row>
    <row r="204" spans="1:8" outlineLevel="1" x14ac:dyDescent="0.2">
      <c r="A204" s="30">
        <v>155</v>
      </c>
      <c r="B204" s="29">
        <v>164</v>
      </c>
      <c r="C204" s="29">
        <v>158.80459431011801</v>
      </c>
      <c r="D204" s="29">
        <v>5.1954056898819942</v>
      </c>
      <c r="E204" s="21">
        <v>0.69808377137965127</v>
      </c>
      <c r="F204" s="21">
        <v>0.69808377137965127</v>
      </c>
      <c r="G204" s="21">
        <v>1.033477428742835E-2</v>
      </c>
      <c r="H204" s="21">
        <v>1.0177890284907573E-3</v>
      </c>
    </row>
    <row r="205" spans="1:8" outlineLevel="1" x14ac:dyDescent="0.2">
      <c r="A205" s="30">
        <v>156</v>
      </c>
      <c r="B205" s="29">
        <v>156</v>
      </c>
      <c r="C205" s="29">
        <v>160.41452368306139</v>
      </c>
      <c r="D205" s="29">
        <v>-4.4145236830613896</v>
      </c>
      <c r="E205" s="21">
        <v>-0.59204566895132282</v>
      </c>
      <c r="F205" s="21">
        <v>0.59204566895132282</v>
      </c>
      <c r="G205" s="21">
        <v>6.6055064580492883E-3</v>
      </c>
      <c r="H205" s="21">
        <v>4.6614903089181061E-4</v>
      </c>
    </row>
    <row r="206" spans="1:8" outlineLevel="1" x14ac:dyDescent="0.2">
      <c r="A206" s="30">
        <v>157</v>
      </c>
      <c r="B206" s="29">
        <v>152</v>
      </c>
      <c r="C206" s="29">
        <v>157.40880511976707</v>
      </c>
      <c r="D206" s="29">
        <v>-5.4088051197670666</v>
      </c>
      <c r="E206" s="21">
        <v>-0.72748136993680079</v>
      </c>
      <c r="F206" s="21">
        <v>0.72748136993680079</v>
      </c>
      <c r="G206" s="21">
        <v>1.2303808461737715E-2</v>
      </c>
      <c r="H206" s="21">
        <v>1.3185297404347998E-3</v>
      </c>
    </row>
    <row r="207" spans="1:8" outlineLevel="1" x14ac:dyDescent="0.2">
      <c r="A207" s="30">
        <v>158</v>
      </c>
      <c r="B207" s="29">
        <v>162</v>
      </c>
      <c r="C207" s="29">
        <v>169.04425929614195</v>
      </c>
      <c r="D207" s="29">
        <v>-7.044259296141945</v>
      </c>
      <c r="E207" s="21">
        <v>-0.95470343625886722</v>
      </c>
      <c r="F207" s="21">
        <v>0.95470343625886722</v>
      </c>
      <c r="G207" s="21">
        <v>2.725689934497455E-2</v>
      </c>
      <c r="H207" s="21">
        <v>5.1079337794856326E-3</v>
      </c>
    </row>
    <row r="208" spans="1:8" outlineLevel="1" x14ac:dyDescent="0.2">
      <c r="A208" s="30">
        <v>159</v>
      </c>
      <c r="B208" s="29">
        <v>155</v>
      </c>
      <c r="C208" s="29">
        <v>150.42703082894937</v>
      </c>
      <c r="D208" s="29">
        <v>4.5729691710506302</v>
      </c>
      <c r="E208" s="21">
        <v>0.61976277369624722</v>
      </c>
      <c r="F208" s="21">
        <v>0.61976277369624722</v>
      </c>
      <c r="G208" s="21">
        <v>2.7230294819733894E-2</v>
      </c>
      <c r="H208" s="21">
        <v>2.1504199246978801E-3</v>
      </c>
    </row>
    <row r="209" spans="1:8" outlineLevel="1" x14ac:dyDescent="0.2">
      <c r="A209" s="30">
        <v>160</v>
      </c>
      <c r="B209" s="29">
        <v>157</v>
      </c>
      <c r="C209" s="29">
        <v>157.20313858573104</v>
      </c>
      <c r="D209" s="29">
        <v>-0.20313858573103971</v>
      </c>
      <c r="E209" s="21">
        <v>-2.7382700447428968E-2</v>
      </c>
      <c r="F209" s="21">
        <v>2.7382700447428968E-2</v>
      </c>
      <c r="G209" s="21">
        <v>1.6675723708548612E-2</v>
      </c>
      <c r="H209" s="21">
        <v>2.543141215830683E-6</v>
      </c>
    </row>
    <row r="210" spans="1:8" outlineLevel="1" x14ac:dyDescent="0.2">
      <c r="A210" s="30">
        <v>161</v>
      </c>
      <c r="B210" s="29">
        <v>167</v>
      </c>
      <c r="C210" s="29">
        <v>174.25874814352582</v>
      </c>
      <c r="D210" s="29">
        <v>-7.2587481435258212</v>
      </c>
      <c r="E210" s="21">
        <v>-0.98213437837381501</v>
      </c>
      <c r="F210" s="21">
        <v>0.98213437837381501</v>
      </c>
      <c r="G210" s="21">
        <v>2.4008371578842336E-2</v>
      </c>
      <c r="H210" s="21">
        <v>4.7455705442552383E-3</v>
      </c>
    </row>
    <row r="211" spans="1:8" outlineLevel="1" x14ac:dyDescent="0.2">
      <c r="A211" s="30">
        <v>162</v>
      </c>
      <c r="B211" s="29">
        <v>160</v>
      </c>
      <c r="C211" s="29">
        <v>150.72523169588493</v>
      </c>
      <c r="D211" s="29">
        <v>9.2747683041150708</v>
      </c>
      <c r="E211" s="21">
        <v>1.2505553715439224</v>
      </c>
      <c r="F211" s="21">
        <v>1.2505553715439224</v>
      </c>
      <c r="G211" s="21">
        <v>1.7200901532423537E-2</v>
      </c>
      <c r="H211" s="21">
        <v>5.4742207679803765E-3</v>
      </c>
    </row>
    <row r="212" spans="1:8" outlineLevel="1" x14ac:dyDescent="0.2">
      <c r="A212" s="30">
        <v>163</v>
      </c>
      <c r="B212" s="29">
        <v>162</v>
      </c>
      <c r="C212" s="29">
        <v>158.63262679206247</v>
      </c>
      <c r="D212" s="29">
        <v>3.3673732079375327</v>
      </c>
      <c r="E212" s="21">
        <v>0.45295259302441093</v>
      </c>
      <c r="F212" s="21">
        <v>0.45295259302441093</v>
      </c>
      <c r="G212" s="21">
        <v>1.2490080105163271E-2</v>
      </c>
      <c r="H212" s="21">
        <v>5.1899031428704842E-4</v>
      </c>
    </row>
    <row r="213" spans="1:8" outlineLevel="1" x14ac:dyDescent="0.2">
      <c r="A213" s="30">
        <v>164</v>
      </c>
      <c r="B213" s="29">
        <v>161</v>
      </c>
      <c r="C213" s="29">
        <v>154.39569502950559</v>
      </c>
      <c r="D213" s="29">
        <v>6.604304970494411</v>
      </c>
      <c r="E213" s="21">
        <v>0.88628756994279823</v>
      </c>
      <c r="F213" s="21">
        <v>0.88628756994279823</v>
      </c>
      <c r="G213" s="21">
        <v>7.8681642349603467E-3</v>
      </c>
      <c r="H213" s="21">
        <v>1.2459004521570651E-3</v>
      </c>
    </row>
    <row r="214" spans="1:8" outlineLevel="1" x14ac:dyDescent="0.2">
      <c r="A214" s="30">
        <v>165</v>
      </c>
      <c r="B214" s="29">
        <v>166</v>
      </c>
      <c r="C214" s="29">
        <v>157.9361730438585</v>
      </c>
      <c r="D214" s="29">
        <v>8.0638269561414972</v>
      </c>
      <c r="E214" s="21">
        <v>1.0843553928023848</v>
      </c>
      <c r="F214" s="21">
        <v>1.0843553928023848</v>
      </c>
      <c r="G214" s="21">
        <v>1.189391266055748E-2</v>
      </c>
      <c r="H214" s="21">
        <v>2.8307039651810947E-3</v>
      </c>
    </row>
    <row r="215" spans="1:8" outlineLevel="1" x14ac:dyDescent="0.2">
      <c r="A215" s="30">
        <v>166</v>
      </c>
      <c r="B215" s="29">
        <v>166</v>
      </c>
      <c r="C215" s="29">
        <v>154.75098421728899</v>
      </c>
      <c r="D215" s="29">
        <v>11.249015782711012</v>
      </c>
      <c r="E215" s="21">
        <v>1.5098343529754263</v>
      </c>
      <c r="F215" s="21">
        <v>1.5098343529754263</v>
      </c>
      <c r="G215" s="21">
        <v>8.1753215762487598E-3</v>
      </c>
      <c r="H215" s="21">
        <v>3.7580152255353725E-3</v>
      </c>
    </row>
    <row r="216" spans="1:8" outlineLevel="1" x14ac:dyDescent="0.2">
      <c r="A216" s="30">
        <v>167</v>
      </c>
      <c r="B216" s="29">
        <v>166</v>
      </c>
      <c r="C216" s="29">
        <v>173.67868177343894</v>
      </c>
      <c r="D216" s="29">
        <v>-7.6786817734389388</v>
      </c>
      <c r="E216" s="21">
        <v>-1.0314203210465358</v>
      </c>
      <c r="F216" s="21">
        <v>1.0314203210465358</v>
      </c>
      <c r="G216" s="21">
        <v>9.7007847102852027E-3</v>
      </c>
      <c r="H216" s="21">
        <v>2.084211531306928E-3</v>
      </c>
    </row>
    <row r="217" spans="1:8" outlineLevel="1" x14ac:dyDescent="0.2">
      <c r="A217" s="30">
        <v>168</v>
      </c>
      <c r="B217" s="29">
        <v>156</v>
      </c>
      <c r="C217" s="29">
        <v>155.36521645677124</v>
      </c>
      <c r="D217" s="29">
        <v>0.63478354322876385</v>
      </c>
      <c r="E217" s="21">
        <v>8.5287231936371416E-2</v>
      </c>
      <c r="F217" s="21">
        <v>8.5287231936371416E-2</v>
      </c>
      <c r="G217" s="21">
        <v>1.0199331502882459E-2</v>
      </c>
      <c r="H217" s="21">
        <v>1.4990702971224434E-5</v>
      </c>
    </row>
    <row r="218" spans="1:8" outlineLevel="1" x14ac:dyDescent="0.2">
      <c r="A218" s="30">
        <v>169</v>
      </c>
      <c r="B218" s="29">
        <v>158</v>
      </c>
      <c r="C218" s="29">
        <v>154.88041491600978</v>
      </c>
      <c r="D218" s="29">
        <v>3.1195850839902164</v>
      </c>
      <c r="E218" s="21">
        <v>0.4234883589455779</v>
      </c>
      <c r="F218" s="21">
        <v>0.4234883589455779</v>
      </c>
      <c r="G218" s="21">
        <v>3.0438906410519669E-2</v>
      </c>
      <c r="H218" s="21">
        <v>1.1260736978177747E-3</v>
      </c>
    </row>
    <row r="219" spans="1:8" outlineLevel="1" x14ac:dyDescent="0.2">
      <c r="A219" s="30">
        <v>170</v>
      </c>
      <c r="B219" s="29">
        <v>168</v>
      </c>
      <c r="C219" s="29">
        <v>169.2526608050895</v>
      </c>
      <c r="D219" s="29">
        <v>-1.2526608050895049</v>
      </c>
      <c r="E219" s="21">
        <v>-0.16810618981153808</v>
      </c>
      <c r="F219" s="21">
        <v>0.16810618981153808</v>
      </c>
      <c r="G219" s="21">
        <v>7.8803962954733207E-3</v>
      </c>
      <c r="H219" s="21">
        <v>4.4893289852023519E-5</v>
      </c>
    </row>
    <row r="220" spans="1:8" outlineLevel="1" x14ac:dyDescent="0.2">
      <c r="A220" s="30">
        <v>171</v>
      </c>
      <c r="B220" s="29">
        <v>159</v>
      </c>
      <c r="C220" s="29">
        <v>163.76137020331859</v>
      </c>
      <c r="D220" s="29">
        <v>-4.7613702033185916</v>
      </c>
      <c r="E220" s="21">
        <v>-0.63807678493441711</v>
      </c>
      <c r="F220" s="21">
        <v>0.63807678493441711</v>
      </c>
      <c r="G220" s="21">
        <v>5.0930272514476908E-3</v>
      </c>
      <c r="H220" s="21">
        <v>4.1684002099292964E-4</v>
      </c>
    </row>
    <row r="221" spans="1:8" outlineLevel="1" x14ac:dyDescent="0.2">
      <c r="A221" s="30">
        <v>172</v>
      </c>
      <c r="B221" s="29">
        <v>181</v>
      </c>
      <c r="C221" s="29">
        <v>162.8766618503941</v>
      </c>
      <c r="D221" s="29">
        <v>18.1233381496059</v>
      </c>
      <c r="E221" s="21">
        <v>2.4444905599015181</v>
      </c>
      <c r="F221" s="21">
        <v>2.4444905599015181</v>
      </c>
      <c r="G221" s="21">
        <v>1.7880980559671605E-2</v>
      </c>
      <c r="H221" s="21">
        <v>2.1758749584343588E-2</v>
      </c>
    </row>
    <row r="222" spans="1:8" outlineLevel="1" x14ac:dyDescent="0.2">
      <c r="A222" s="30">
        <v>173</v>
      </c>
      <c r="B222" s="29">
        <v>190</v>
      </c>
      <c r="C222" s="29">
        <v>181.05689922537272</v>
      </c>
      <c r="D222" s="29">
        <v>8.9431007746272826</v>
      </c>
      <c r="E222" s="21">
        <v>1.2100366375540863</v>
      </c>
      <c r="F222" s="21">
        <v>1.2100366375540863</v>
      </c>
      <c r="G222" s="21">
        <v>2.4013811131052623E-2</v>
      </c>
      <c r="H222" s="21">
        <v>7.205173688703782E-3</v>
      </c>
    </row>
    <row r="223" spans="1:8" outlineLevel="1" x14ac:dyDescent="0.2">
      <c r="A223" s="30">
        <v>174</v>
      </c>
      <c r="B223" s="29">
        <v>177</v>
      </c>
      <c r="C223" s="29">
        <v>168.4495704701713</v>
      </c>
      <c r="D223" s="29">
        <v>8.5504295298287047</v>
      </c>
      <c r="E223" s="21">
        <v>1.1533414732075533</v>
      </c>
      <c r="F223" s="21">
        <v>1.1533414732075533</v>
      </c>
      <c r="G223" s="21">
        <v>1.7970557432756232E-2</v>
      </c>
      <c r="H223" s="21">
        <v>4.8683618904124841E-3</v>
      </c>
    </row>
    <row r="224" spans="1:8" outlineLevel="1" x14ac:dyDescent="0.2">
      <c r="A224" s="30">
        <v>175</v>
      </c>
      <c r="B224" s="29">
        <v>195</v>
      </c>
      <c r="C224" s="29">
        <v>185.7162397892443</v>
      </c>
      <c r="D224" s="29">
        <v>9.2837602107557018</v>
      </c>
      <c r="E224" s="21">
        <v>1.3279713789660739</v>
      </c>
      <c r="F224" s="21">
        <v>1.3279713789660739</v>
      </c>
      <c r="G224" s="21">
        <v>0.12675750428549004</v>
      </c>
      <c r="H224" s="21">
        <v>5.1197203950654274E-2</v>
      </c>
    </row>
    <row r="225" spans="1:8" outlineLevel="1" x14ac:dyDescent="0.2">
      <c r="A225" s="30">
        <v>176</v>
      </c>
      <c r="B225" s="29">
        <v>160</v>
      </c>
      <c r="C225" s="29">
        <v>171.44829263167372</v>
      </c>
      <c r="D225" s="29">
        <v>-11.448292631673723</v>
      </c>
      <c r="E225" s="21">
        <v>-1.5395552279137308</v>
      </c>
      <c r="F225" s="21">
        <v>1.5395552279137308</v>
      </c>
      <c r="G225" s="21">
        <v>1.2003601736372042E-2</v>
      </c>
      <c r="H225" s="21">
        <v>5.7593935751670978E-3</v>
      </c>
    </row>
    <row r="226" spans="1:8" outlineLevel="1" x14ac:dyDescent="0.2">
      <c r="A226" s="30">
        <v>177</v>
      </c>
      <c r="B226" s="29">
        <v>162</v>
      </c>
      <c r="C226" s="29">
        <v>172.07029270637693</v>
      </c>
      <c r="D226" s="29">
        <v>-10.070292706376932</v>
      </c>
      <c r="E226" s="21">
        <v>-1.3632618743472675</v>
      </c>
      <c r="F226" s="21">
        <v>1.3632618743472675</v>
      </c>
      <c r="G226" s="21">
        <v>2.5032648456156326E-2</v>
      </c>
      <c r="H226" s="21">
        <v>9.543447783409929E-3</v>
      </c>
    </row>
    <row r="227" spans="1:8" outlineLevel="1" x14ac:dyDescent="0.2">
      <c r="A227" s="30">
        <v>178</v>
      </c>
      <c r="B227" s="29">
        <v>153</v>
      </c>
      <c r="C227" s="29">
        <v>156.34625420058381</v>
      </c>
      <c r="D227" s="29">
        <v>-3.3462542005838145</v>
      </c>
      <c r="E227" s="21">
        <v>-0.44903027658162287</v>
      </c>
      <c r="F227" s="21">
        <v>0.44903027658162287</v>
      </c>
      <c r="G227" s="21">
        <v>7.7272340343752339E-3</v>
      </c>
      <c r="H227" s="21">
        <v>3.1403224193733221E-4</v>
      </c>
    </row>
    <row r="228" spans="1:8" outlineLevel="1" x14ac:dyDescent="0.2">
      <c r="A228" s="30">
        <v>179</v>
      </c>
      <c r="B228" s="29">
        <v>162</v>
      </c>
      <c r="C228" s="29">
        <v>157.57854422811974</v>
      </c>
      <c r="D228" s="29">
        <v>4.421455771880261</v>
      </c>
      <c r="E228" s="21">
        <v>0.59650926635540724</v>
      </c>
      <c r="F228" s="21">
        <v>0.59650926635540724</v>
      </c>
      <c r="G228" s="21">
        <v>1.8341019002756007E-2</v>
      </c>
      <c r="H228" s="21">
        <v>1.3296189658873955E-3</v>
      </c>
    </row>
    <row r="229" spans="1:8" outlineLevel="1" x14ac:dyDescent="0.2">
      <c r="A229" s="30">
        <v>180</v>
      </c>
      <c r="B229" s="29">
        <v>186</v>
      </c>
      <c r="C229" s="29">
        <v>184.34233468642881</v>
      </c>
      <c r="D229" s="29">
        <v>1.6576653135711865</v>
      </c>
      <c r="E229" s="21">
        <v>0.22634016657976405</v>
      </c>
      <c r="F229" s="21">
        <v>0.22634016657976405</v>
      </c>
      <c r="G229" s="21">
        <v>4.1626270063703202E-2</v>
      </c>
      <c r="H229" s="21">
        <v>4.4502648168843226E-4</v>
      </c>
    </row>
    <row r="230" spans="1:8" outlineLevel="1" x14ac:dyDescent="0.2">
      <c r="A230" s="30">
        <v>181</v>
      </c>
      <c r="B230" s="29">
        <v>174</v>
      </c>
      <c r="C230" s="29">
        <v>167.41374469294072</v>
      </c>
      <c r="D230" s="29">
        <v>6.5862553070592753</v>
      </c>
      <c r="E230" s="21">
        <v>0.88427027988835938</v>
      </c>
      <c r="F230" s="21">
        <v>0.88427027988835938</v>
      </c>
      <c r="G230" s="21">
        <v>8.7766394973100605E-3</v>
      </c>
      <c r="H230" s="21">
        <v>1.3847034824440501E-3</v>
      </c>
    </row>
    <row r="231" spans="1:8" outlineLevel="1" x14ac:dyDescent="0.2">
      <c r="A231" s="30">
        <v>182</v>
      </c>
      <c r="B231" s="29">
        <v>165</v>
      </c>
      <c r="C231" s="29">
        <v>174.67213545245744</v>
      </c>
      <c r="D231" s="29">
        <v>-9.6721354524574394</v>
      </c>
      <c r="E231" s="21">
        <v>-1.3060471322802951</v>
      </c>
      <c r="F231" s="21">
        <v>1.3060471322802951</v>
      </c>
      <c r="G231" s="21">
        <v>2.0078011178938676E-2</v>
      </c>
      <c r="H231" s="21">
        <v>6.9899953067177377E-3</v>
      </c>
    </row>
    <row r="232" spans="1:8" outlineLevel="1" x14ac:dyDescent="0.2">
      <c r="A232" s="30">
        <v>183</v>
      </c>
      <c r="B232" s="29">
        <v>159</v>
      </c>
      <c r="C232" s="29">
        <v>149.35329621609429</v>
      </c>
      <c r="D232" s="29">
        <v>9.646703783905707</v>
      </c>
      <c r="E232" s="21">
        <v>1.3094302399022402</v>
      </c>
      <c r="F232" s="21">
        <v>1.3094302399022402</v>
      </c>
      <c r="G232" s="21">
        <v>3.025484899788446E-2</v>
      </c>
      <c r="H232" s="21">
        <v>1.0698726888852582E-2</v>
      </c>
    </row>
    <row r="233" spans="1:8" outlineLevel="1" x14ac:dyDescent="0.2">
      <c r="A233" s="30">
        <v>184</v>
      </c>
      <c r="B233" s="29">
        <v>162</v>
      </c>
      <c r="C233" s="29">
        <v>163.54921961526713</v>
      </c>
      <c r="D233" s="29">
        <v>-1.549219615267134</v>
      </c>
      <c r="E233" s="21">
        <v>-0.20835364991734359</v>
      </c>
      <c r="F233" s="21">
        <v>0.20835364991734359</v>
      </c>
      <c r="G233" s="21">
        <v>1.215635172928722E-2</v>
      </c>
      <c r="H233" s="21">
        <v>1.0684329349320741E-4</v>
      </c>
    </row>
    <row r="234" spans="1:8" outlineLevel="1" x14ac:dyDescent="0.2">
      <c r="A234" s="30">
        <v>185</v>
      </c>
      <c r="B234" s="29">
        <v>168</v>
      </c>
      <c r="C234" s="29">
        <v>162.42410378705381</v>
      </c>
      <c r="D234" s="29">
        <v>5.5758962129461906</v>
      </c>
      <c r="E234" s="21">
        <v>0.75042774349654562</v>
      </c>
      <c r="F234" s="21">
        <v>0.75042774349654562</v>
      </c>
      <c r="G234" s="21">
        <v>1.3547761627938082E-2</v>
      </c>
      <c r="H234" s="21">
        <v>1.5468180917626282E-3</v>
      </c>
    </row>
    <row r="235" spans="1:8" outlineLevel="1" x14ac:dyDescent="0.2">
      <c r="A235" s="30">
        <v>186</v>
      </c>
      <c r="B235" s="29">
        <v>146</v>
      </c>
      <c r="C235" s="29">
        <v>148.79224023865117</v>
      </c>
      <c r="D235" s="29">
        <v>-2.7922402386511749</v>
      </c>
      <c r="E235" s="21">
        <v>-0.37723197369630695</v>
      </c>
      <c r="F235" s="21">
        <v>0.37723197369630695</v>
      </c>
      <c r="G235" s="21">
        <v>2.1066853103676036E-2</v>
      </c>
      <c r="H235" s="21">
        <v>6.1248240956666901E-4</v>
      </c>
    </row>
    <row r="236" spans="1:8" outlineLevel="1" x14ac:dyDescent="0.2">
      <c r="A236" s="30">
        <v>187</v>
      </c>
      <c r="B236" s="29">
        <v>165</v>
      </c>
      <c r="C236" s="29">
        <v>167.31630006133875</v>
      </c>
      <c r="D236" s="29">
        <v>-2.316300061338751</v>
      </c>
      <c r="E236" s="21">
        <v>-0.31207619721411084</v>
      </c>
      <c r="F236" s="21">
        <v>0.31207619721411084</v>
      </c>
      <c r="G236" s="21">
        <v>1.5687931683436563E-2</v>
      </c>
      <c r="H236" s="21">
        <v>3.1044463988826217E-4</v>
      </c>
    </row>
    <row r="237" spans="1:8" outlineLevel="1" x14ac:dyDescent="0.2">
      <c r="A237" s="30">
        <v>188</v>
      </c>
      <c r="B237" s="29">
        <v>151</v>
      </c>
      <c r="C237" s="29">
        <v>155.8026306037666</v>
      </c>
      <c r="D237" s="29">
        <v>-4.8026306037666018</v>
      </c>
      <c r="E237" s="21">
        <v>-0.64538974750479405</v>
      </c>
      <c r="F237" s="21">
        <v>0.64538974750479405</v>
      </c>
      <c r="G237" s="21">
        <v>1.0584506108002004E-2</v>
      </c>
      <c r="H237" s="21">
        <v>8.9118118850327831E-4</v>
      </c>
    </row>
    <row r="238" spans="1:8" outlineLevel="1" x14ac:dyDescent="0.2">
      <c r="A238" s="30">
        <v>189</v>
      </c>
      <c r="B238" s="29">
        <v>145</v>
      </c>
      <c r="C238" s="29">
        <v>149.94015618321964</v>
      </c>
      <c r="D238" s="29">
        <v>-4.9401561832196421</v>
      </c>
      <c r="E238" s="21">
        <v>-0.66382153036820124</v>
      </c>
      <c r="F238" s="21">
        <v>0.66382153036820124</v>
      </c>
      <c r="G238" s="21">
        <v>1.0437672463581637E-2</v>
      </c>
      <c r="H238" s="21">
        <v>9.2959370714262325E-4</v>
      </c>
    </row>
    <row r="239" spans="1:8" outlineLevel="1" x14ac:dyDescent="0.2">
      <c r="A239" s="30">
        <v>190</v>
      </c>
      <c r="B239" s="29">
        <v>178</v>
      </c>
      <c r="C239" s="29">
        <v>181.1614577441099</v>
      </c>
      <c r="D239" s="29">
        <v>-3.1614577441098959</v>
      </c>
      <c r="E239" s="21">
        <v>-0.42777954594108547</v>
      </c>
      <c r="F239" s="21">
        <v>0.42777954594108547</v>
      </c>
      <c r="G239" s="21">
        <v>2.4113757534425934E-2</v>
      </c>
      <c r="H239" s="21">
        <v>9.0434828669090444E-4</v>
      </c>
    </row>
    <row r="240" spans="1:8" outlineLevel="1" x14ac:dyDescent="0.2">
      <c r="A240" s="30">
        <v>191</v>
      </c>
      <c r="B240" s="29">
        <v>166</v>
      </c>
      <c r="C240" s="29">
        <v>160.65044714074878</v>
      </c>
      <c r="D240" s="29">
        <v>5.3495528592512187</v>
      </c>
      <c r="E240" s="21">
        <v>0.72682212734612361</v>
      </c>
      <c r="F240" s="21">
        <v>0.72682212734612361</v>
      </c>
      <c r="G240" s="21">
        <v>3.207178779194312E-2</v>
      </c>
      <c r="H240" s="21">
        <v>3.5007919194457527E-3</v>
      </c>
    </row>
    <row r="241" spans="1:8" outlineLevel="1" x14ac:dyDescent="0.2">
      <c r="A241" s="30">
        <v>192</v>
      </c>
      <c r="B241" s="29">
        <v>172</v>
      </c>
      <c r="C241" s="29">
        <v>167.30446404774429</v>
      </c>
      <c r="D241" s="29">
        <v>4.6955359522557103</v>
      </c>
      <c r="E241" s="21">
        <v>0.64520154409378105</v>
      </c>
      <c r="F241" s="21">
        <v>0.64520154409378105</v>
      </c>
      <c r="G241" s="21">
        <v>5.3666951203114252E-2</v>
      </c>
      <c r="H241" s="21">
        <v>4.7215403824733158E-3</v>
      </c>
    </row>
    <row r="242" spans="1:8" outlineLevel="1" x14ac:dyDescent="0.2">
      <c r="A242" s="30">
        <v>193</v>
      </c>
      <c r="B242" s="29">
        <v>149</v>
      </c>
      <c r="C242" s="29">
        <v>156.25420909464725</v>
      </c>
      <c r="D242" s="29">
        <v>-7.2542090946472513</v>
      </c>
      <c r="E242" s="21">
        <v>-0.97651437358061299</v>
      </c>
      <c r="F242" s="21">
        <v>0.97651437358061299</v>
      </c>
      <c r="G242" s="21">
        <v>1.3976372750075634E-2</v>
      </c>
      <c r="H242" s="21">
        <v>2.7033011494701329E-3</v>
      </c>
    </row>
    <row r="243" spans="1:8" outlineLevel="1" x14ac:dyDescent="0.2">
      <c r="A243" s="30">
        <v>194</v>
      </c>
      <c r="B243" s="29">
        <v>139</v>
      </c>
      <c r="C243" s="29">
        <v>142.43036220520455</v>
      </c>
      <c r="D243" s="29">
        <v>-3.4303622052045455</v>
      </c>
      <c r="E243" s="21">
        <v>-0.46469751033983775</v>
      </c>
      <c r="F243" s="21">
        <v>0.46469751033983775</v>
      </c>
      <c r="G243" s="21">
        <v>2.6348069761338726E-2</v>
      </c>
      <c r="H243" s="21">
        <v>1.168734226457655E-3</v>
      </c>
    </row>
    <row r="244" spans="1:8" outlineLevel="1" x14ac:dyDescent="0.2">
      <c r="A244" s="30">
        <v>195</v>
      </c>
      <c r="B244" s="29">
        <v>173</v>
      </c>
      <c r="C244" s="29">
        <v>187.2954221195493</v>
      </c>
      <c r="D244" s="29">
        <v>-14.295422119549301</v>
      </c>
      <c r="E244" s="21">
        <v>-1.9447723451360681</v>
      </c>
      <c r="F244" s="21">
        <v>1.9447723451360681</v>
      </c>
      <c r="G244" s="21">
        <v>3.4569776838361474E-2</v>
      </c>
      <c r="H244" s="21">
        <v>2.7085896932788251E-2</v>
      </c>
    </row>
    <row r="245" spans="1:8" outlineLevel="1" x14ac:dyDescent="0.2">
      <c r="A245" s="30">
        <v>196</v>
      </c>
      <c r="B245" s="29">
        <v>158</v>
      </c>
      <c r="C245" s="29">
        <v>155.48819659186944</v>
      </c>
      <c r="D245" s="29">
        <v>2.5118034081305609</v>
      </c>
      <c r="E245" s="21">
        <v>0.33800455433033605</v>
      </c>
      <c r="F245" s="21">
        <v>0.33800455433033605</v>
      </c>
      <c r="G245" s="21">
        <v>1.3287455389814112E-2</v>
      </c>
      <c r="H245" s="21">
        <v>3.0769913093199955E-4</v>
      </c>
    </row>
    <row r="246" spans="1:8" outlineLevel="1" x14ac:dyDescent="0.2">
      <c r="A246" s="30">
        <v>197</v>
      </c>
      <c r="B246" s="29">
        <v>153</v>
      </c>
      <c r="C246" s="29">
        <v>158.89835307122024</v>
      </c>
      <c r="D246" s="29">
        <v>-5.8983530712202423</v>
      </c>
      <c r="E246" s="21">
        <v>-0.79582195781190379</v>
      </c>
      <c r="F246" s="21">
        <v>0.79582195781190379</v>
      </c>
      <c r="G246" s="21">
        <v>1.849128833329422E-2</v>
      </c>
      <c r="H246" s="21">
        <v>2.3863538583567085E-3</v>
      </c>
    </row>
    <row r="247" spans="1:8" outlineLevel="1" x14ac:dyDescent="0.2">
      <c r="A247" s="30">
        <v>198</v>
      </c>
      <c r="B247" s="29">
        <v>170</v>
      </c>
      <c r="C247" s="29">
        <v>174.4256289005298</v>
      </c>
      <c r="D247" s="29">
        <v>-4.4256289005298015</v>
      </c>
      <c r="E247" s="21">
        <v>-0.59489540460862755</v>
      </c>
      <c r="F247" s="21">
        <v>0.59489540460862755</v>
      </c>
      <c r="G247" s="21">
        <v>1.1143611202263846E-2</v>
      </c>
      <c r="H247" s="21">
        <v>7.9763453899374089E-4</v>
      </c>
    </row>
    <row r="248" spans="1:8" outlineLevel="1" x14ac:dyDescent="0.2">
      <c r="A248" s="30">
        <v>199</v>
      </c>
      <c r="B248" s="29">
        <v>155</v>
      </c>
      <c r="C248" s="29">
        <v>155.77631274517375</v>
      </c>
      <c r="D248" s="29">
        <v>-0.77631274517375459</v>
      </c>
      <c r="E248" s="21">
        <v>-0.10489273492404666</v>
      </c>
      <c r="F248" s="21">
        <v>0.10489273492404666</v>
      </c>
      <c r="G248" s="21">
        <v>2.1305658601062281E-2</v>
      </c>
      <c r="H248" s="21">
        <v>4.7903660448616924E-5</v>
      </c>
    </row>
    <row r="249" spans="1:8" outlineLevel="1" x14ac:dyDescent="0.2">
      <c r="A249" s="30">
        <v>200</v>
      </c>
      <c r="B249" s="29">
        <v>154</v>
      </c>
      <c r="C249" s="29">
        <v>157.21498604647741</v>
      </c>
      <c r="D249" s="29">
        <v>-3.2149860464774065</v>
      </c>
      <c r="E249" s="21">
        <v>-0.43108854388888057</v>
      </c>
      <c r="F249" s="21">
        <v>0.43108854388888057</v>
      </c>
      <c r="G249" s="21">
        <v>6.2212994121343158E-3</v>
      </c>
      <c r="H249" s="21">
        <v>2.326774940582787E-4</v>
      </c>
    </row>
    <row r="250" spans="1:8" outlineLevel="1" x14ac:dyDescent="0.2">
      <c r="A250" s="30">
        <v>201</v>
      </c>
      <c r="B250" s="29">
        <v>158</v>
      </c>
      <c r="C250" s="29">
        <v>158.64926755069101</v>
      </c>
      <c r="D250" s="29">
        <v>-0.6492675506910075</v>
      </c>
      <c r="E250" s="21">
        <v>-8.7112639404134565E-2</v>
      </c>
      <c r="F250" s="21">
        <v>8.7112639404134565E-2</v>
      </c>
      <c r="G250" s="21">
        <v>7.4565808192194657E-3</v>
      </c>
      <c r="H250" s="21">
        <v>1.1402039885065532E-5</v>
      </c>
    </row>
    <row r="251" spans="1:8" outlineLevel="1" x14ac:dyDescent="0.2">
      <c r="A251" s="30">
        <v>202</v>
      </c>
      <c r="B251" s="29">
        <v>164</v>
      </c>
      <c r="C251" s="29">
        <v>170.94382381644041</v>
      </c>
      <c r="D251" s="29">
        <v>-6.943823816440414</v>
      </c>
      <c r="E251" s="21">
        <v>-0.9406562177769654</v>
      </c>
      <c r="F251" s="21">
        <v>0.9406562177769654</v>
      </c>
      <c r="G251" s="21">
        <v>2.6356456795049901E-2</v>
      </c>
      <c r="H251" s="21">
        <v>4.7904784904995099E-3</v>
      </c>
    </row>
    <row r="252" spans="1:8" outlineLevel="1" x14ac:dyDescent="0.2">
      <c r="A252" s="30">
        <v>203</v>
      </c>
      <c r="B252" s="29">
        <v>168</v>
      </c>
      <c r="C252" s="29">
        <v>173.17316655444753</v>
      </c>
      <c r="D252" s="29">
        <v>-5.1731665544475334</v>
      </c>
      <c r="E252" s="21">
        <v>-0.69760959529281519</v>
      </c>
      <c r="F252" s="21">
        <v>0.69760959529281519</v>
      </c>
      <c r="G252" s="21">
        <v>1.7454899612513595E-2</v>
      </c>
      <c r="H252" s="21">
        <v>1.7290985545207072E-3</v>
      </c>
    </row>
    <row r="253" spans="1:8" outlineLevel="1" x14ac:dyDescent="0.2">
      <c r="A253" s="30">
        <v>204</v>
      </c>
      <c r="B253" s="29">
        <v>173</v>
      </c>
      <c r="C253" s="29">
        <v>173.37803579717328</v>
      </c>
      <c r="D253" s="29">
        <v>-0.37803579717328262</v>
      </c>
      <c r="E253" s="21">
        <v>-5.0902515792254764E-2</v>
      </c>
      <c r="F253" s="21">
        <v>5.0902515792254764E-2</v>
      </c>
      <c r="G253" s="21">
        <v>1.4510909620508231E-2</v>
      </c>
      <c r="H253" s="21">
        <v>7.6304703051065841E-6</v>
      </c>
    </row>
    <row r="254" spans="1:8" outlineLevel="1" x14ac:dyDescent="0.2">
      <c r="A254" s="30">
        <v>205</v>
      </c>
      <c r="B254" s="29">
        <v>171</v>
      </c>
      <c r="C254" s="29">
        <v>173.42714792198865</v>
      </c>
      <c r="D254" s="29">
        <v>-2.4271479219886487</v>
      </c>
      <c r="E254" s="21">
        <v>-0.3265670847507075</v>
      </c>
      <c r="F254" s="21">
        <v>0.3265670847507075</v>
      </c>
      <c r="G254" s="21">
        <v>1.3011404176251205E-2</v>
      </c>
      <c r="H254" s="21">
        <v>2.811815673046789E-4</v>
      </c>
    </row>
    <row r="255" spans="1:8" outlineLevel="1" x14ac:dyDescent="0.2">
      <c r="A255" s="30">
        <v>206</v>
      </c>
      <c r="B255" s="29">
        <v>165</v>
      </c>
      <c r="C255" s="29">
        <v>164.57073067065403</v>
      </c>
      <c r="D255" s="29">
        <v>0.42926932934597062</v>
      </c>
      <c r="E255" s="21">
        <v>5.7888793840133887E-2</v>
      </c>
      <c r="F255" s="21">
        <v>5.7888793840133887E-2</v>
      </c>
      <c r="G255" s="21">
        <v>1.7494067733608645E-2</v>
      </c>
      <c r="H255" s="21">
        <v>1.1933686362104773E-5</v>
      </c>
    </row>
    <row r="256" spans="1:8" outlineLevel="1" x14ac:dyDescent="0.2">
      <c r="A256" s="30">
        <v>207</v>
      </c>
      <c r="B256" s="29">
        <v>164</v>
      </c>
      <c r="C256" s="29">
        <v>162.64192743338521</v>
      </c>
      <c r="D256" s="29">
        <v>1.3580725666147941</v>
      </c>
      <c r="E256" s="21">
        <v>0.18260950170106149</v>
      </c>
      <c r="F256" s="21">
        <v>0.18260950170106149</v>
      </c>
      <c r="G256" s="21">
        <v>1.1757167485645793E-2</v>
      </c>
      <c r="H256" s="21">
        <v>7.9344306791157574E-5</v>
      </c>
    </row>
    <row r="257" spans="1:8" outlineLevel="1" x14ac:dyDescent="0.2">
      <c r="A257" s="30">
        <v>208</v>
      </c>
      <c r="B257" s="29">
        <v>171</v>
      </c>
      <c r="C257" s="29">
        <v>178.70982368626304</v>
      </c>
      <c r="D257" s="29">
        <v>-7.7098236862630358</v>
      </c>
      <c r="E257" s="21">
        <v>-1.0394618106504392</v>
      </c>
      <c r="F257" s="21">
        <v>1.0394618106504392</v>
      </c>
      <c r="G257" s="21">
        <v>1.7039017140199501E-2</v>
      </c>
      <c r="H257" s="21">
        <v>3.7458926941500415E-3</v>
      </c>
    </row>
    <row r="258" spans="1:8" outlineLevel="1" x14ac:dyDescent="0.2">
      <c r="A258" s="30">
        <v>209</v>
      </c>
      <c r="B258" s="29">
        <v>173</v>
      </c>
      <c r="C258" s="29">
        <v>166.30543096867171</v>
      </c>
      <c r="D258" s="29">
        <v>6.6945690313282853</v>
      </c>
      <c r="E258" s="21">
        <v>0.89711630146828325</v>
      </c>
      <c r="F258" s="21">
        <v>0.89711630146828325</v>
      </c>
      <c r="G258" s="21">
        <v>5.0248943653707408E-3</v>
      </c>
      <c r="H258" s="21">
        <v>8.1290952783491283E-4</v>
      </c>
    </row>
    <row r="259" spans="1:8" outlineLevel="1" x14ac:dyDescent="0.2">
      <c r="A259" s="30">
        <v>210</v>
      </c>
      <c r="B259" s="29">
        <v>158</v>
      </c>
      <c r="C259" s="29">
        <v>152.02128682130666</v>
      </c>
      <c r="D259" s="29">
        <v>5.9787131786933401</v>
      </c>
      <c r="E259" s="21">
        <v>0.8060933715530566</v>
      </c>
      <c r="F259" s="21">
        <v>0.8060933715530566</v>
      </c>
      <c r="G259" s="21">
        <v>1.7100302438106191E-2</v>
      </c>
      <c r="H259" s="21">
        <v>2.2609725290147964E-3</v>
      </c>
    </row>
    <row r="260" spans="1:8" outlineLevel="1" x14ac:dyDescent="0.2">
      <c r="A260" s="30">
        <v>211</v>
      </c>
      <c r="B260" s="29">
        <v>157</v>
      </c>
      <c r="C260" s="29">
        <v>159.35923643592241</v>
      </c>
      <c r="D260" s="29">
        <v>-2.3592364359224121</v>
      </c>
      <c r="E260" s="21">
        <v>-0.31626278904088218</v>
      </c>
      <c r="F260" s="21">
        <v>0.31626278904088218</v>
      </c>
      <c r="G260" s="21">
        <v>5.7142765561312573E-3</v>
      </c>
      <c r="H260" s="21">
        <v>1.1496780518095523E-4</v>
      </c>
    </row>
    <row r="261" spans="1:8" outlineLevel="1" x14ac:dyDescent="0.2">
      <c r="A261" s="30">
        <v>212</v>
      </c>
      <c r="B261" s="29">
        <v>154</v>
      </c>
      <c r="C261" s="29">
        <v>144.58712311616637</v>
      </c>
      <c r="D261" s="29">
        <v>9.4128768838336327</v>
      </c>
      <c r="E261" s="21">
        <v>1.2727171120295888</v>
      </c>
      <c r="F261" s="21">
        <v>1.2727171120295888</v>
      </c>
      <c r="G261" s="21">
        <v>2.2660496530108296E-2</v>
      </c>
      <c r="H261" s="21">
        <v>7.5113453681747398E-3</v>
      </c>
    </row>
    <row r="262" spans="1:8" outlineLevel="1" x14ac:dyDescent="0.2">
      <c r="A262" s="30">
        <v>213</v>
      </c>
      <c r="B262" s="29">
        <v>170</v>
      </c>
      <c r="C262" s="29">
        <v>167.25235738257027</v>
      </c>
      <c r="D262" s="29">
        <v>2.747642617429733</v>
      </c>
      <c r="E262" s="21">
        <v>0.36935970450540839</v>
      </c>
      <c r="F262" s="21">
        <v>0.36935970450540839</v>
      </c>
      <c r="G262" s="21">
        <v>1.125130646318458E-2</v>
      </c>
      <c r="H262" s="21">
        <v>3.1048888329588895E-4</v>
      </c>
    </row>
    <row r="263" spans="1:8" outlineLevel="1" x14ac:dyDescent="0.2">
      <c r="A263" s="30">
        <v>214</v>
      </c>
      <c r="B263" s="29">
        <v>167</v>
      </c>
      <c r="C263" s="29">
        <v>158.95613298022266</v>
      </c>
      <c r="D263" s="29">
        <v>8.0438670197773376</v>
      </c>
      <c r="E263" s="21">
        <v>1.0778677872344198</v>
      </c>
      <c r="F263" s="21">
        <v>1.0778677872344198</v>
      </c>
      <c r="G263" s="21">
        <v>4.9079840572393328E-3</v>
      </c>
      <c r="H263" s="21">
        <v>1.1460429217013306E-3</v>
      </c>
    </row>
    <row r="264" spans="1:8" outlineLevel="1" x14ac:dyDescent="0.2">
      <c r="A264" s="30">
        <v>215</v>
      </c>
      <c r="B264" s="29">
        <v>157</v>
      </c>
      <c r="C264" s="29">
        <v>152.01159478512869</v>
      </c>
      <c r="D264" s="29">
        <v>4.9884052148713067</v>
      </c>
      <c r="E264" s="21">
        <v>0.67686380034542681</v>
      </c>
      <c r="F264" s="21">
        <v>0.67686380034542681</v>
      </c>
      <c r="G264" s="21">
        <v>2.9522801249509168E-2</v>
      </c>
      <c r="H264" s="21">
        <v>2.7874353176518224E-3</v>
      </c>
    </row>
    <row r="265" spans="1:8" outlineLevel="1" x14ac:dyDescent="0.2">
      <c r="A265" s="30">
        <v>216</v>
      </c>
      <c r="B265" s="29">
        <v>152</v>
      </c>
      <c r="C265" s="29">
        <v>158.60815295884504</v>
      </c>
      <c r="D265" s="29">
        <v>-6.6081529588450394</v>
      </c>
      <c r="E265" s="21">
        <v>-0.89198084528575272</v>
      </c>
      <c r="F265" s="21">
        <v>0.89198084528575272</v>
      </c>
      <c r="G265" s="21">
        <v>1.9351020849669109E-2</v>
      </c>
      <c r="H265" s="21">
        <v>3.1400123233674749E-3</v>
      </c>
    </row>
    <row r="266" spans="1:8" outlineLevel="1" x14ac:dyDescent="0.2">
      <c r="A266" s="30">
        <v>217</v>
      </c>
      <c r="B266" s="29">
        <v>164</v>
      </c>
      <c r="C266" s="29">
        <v>165.55839825942857</v>
      </c>
      <c r="D266" s="29">
        <v>-1.5583982594285715</v>
      </c>
      <c r="E266" s="21">
        <v>-0.20966310668217467</v>
      </c>
      <c r="F266" s="21">
        <v>0.20966310668217467</v>
      </c>
      <c r="G266" s="21">
        <v>1.2863208709300147E-2</v>
      </c>
      <c r="H266" s="21">
        <v>1.145634296686688E-4</v>
      </c>
    </row>
    <row r="267" spans="1:8" outlineLevel="1" x14ac:dyDescent="0.2">
      <c r="A267" s="30">
        <v>218</v>
      </c>
      <c r="B267" s="29">
        <v>151</v>
      </c>
      <c r="C267" s="29">
        <v>157.88123381292334</v>
      </c>
      <c r="D267" s="29">
        <v>-6.881233812923341</v>
      </c>
      <c r="E267" s="21">
        <v>-0.92368016752711712</v>
      </c>
      <c r="F267" s="21">
        <v>0.92368016752711712</v>
      </c>
      <c r="G267" s="21">
        <v>8.3604156996736345E-3</v>
      </c>
      <c r="H267" s="21">
        <v>1.4386238337836589E-3</v>
      </c>
    </row>
    <row r="268" spans="1:8" outlineLevel="1" x14ac:dyDescent="0.2">
      <c r="A268" s="30">
        <v>219</v>
      </c>
      <c r="B268" s="29">
        <v>150</v>
      </c>
      <c r="C268" s="29">
        <v>162.30990754983904</v>
      </c>
      <c r="D268" s="29">
        <v>-12.309907549839039</v>
      </c>
      <c r="E268" s="21">
        <v>-1.6654940093631774</v>
      </c>
      <c r="F268" s="21">
        <v>1.6654940093631774</v>
      </c>
      <c r="G268" s="21">
        <v>2.3914422319950619E-2</v>
      </c>
      <c r="H268" s="21">
        <v>1.3592149544599034E-2</v>
      </c>
    </row>
    <row r="269" spans="1:8" outlineLevel="1" x14ac:dyDescent="0.2">
      <c r="A269" s="30">
        <v>220</v>
      </c>
      <c r="B269" s="29">
        <v>147</v>
      </c>
      <c r="C269" s="29">
        <v>164.19639137370444</v>
      </c>
      <c r="D269" s="29">
        <v>-17.196391373704444</v>
      </c>
      <c r="E269" s="21">
        <v>-2.33616118553494</v>
      </c>
      <c r="F269" s="21">
        <v>2.33616118553494</v>
      </c>
      <c r="G269" s="21">
        <v>3.1870404921992695E-2</v>
      </c>
      <c r="H269" s="21">
        <v>3.5932686520280185E-2</v>
      </c>
    </row>
    <row r="270" spans="1:8" outlineLevel="1" x14ac:dyDescent="0.2">
      <c r="A270" s="30">
        <v>221</v>
      </c>
      <c r="B270" s="29">
        <v>167</v>
      </c>
      <c r="C270" s="29">
        <v>176.01353266265068</v>
      </c>
      <c r="D270" s="29">
        <v>-9.0135326626506753</v>
      </c>
      <c r="E270" s="21">
        <v>-1.2185040705561496</v>
      </c>
      <c r="F270" s="21">
        <v>1.2185040705561496</v>
      </c>
      <c r="G270" s="21">
        <v>2.2311362190916117E-2</v>
      </c>
      <c r="H270" s="21">
        <v>6.7765630379019431E-3</v>
      </c>
    </row>
    <row r="271" spans="1:8" outlineLevel="1" x14ac:dyDescent="0.2">
      <c r="A271" s="30">
        <v>222</v>
      </c>
      <c r="B271" s="29">
        <v>179</v>
      </c>
      <c r="C271" s="29">
        <v>177.37277315479531</v>
      </c>
      <c r="D271" s="29">
        <v>1.6272268452046887</v>
      </c>
      <c r="E271" s="21">
        <v>0.22196027638732962</v>
      </c>
      <c r="F271" s="21">
        <v>0.22196027638732962</v>
      </c>
      <c r="G271" s="21">
        <v>3.9692877407009067E-2</v>
      </c>
      <c r="H271" s="21">
        <v>4.0727048924268184E-4</v>
      </c>
    </row>
    <row r="272" spans="1:8" outlineLevel="1" x14ac:dyDescent="0.2">
      <c r="A272" s="30">
        <v>223</v>
      </c>
      <c r="B272" s="29">
        <v>146</v>
      </c>
      <c r="C272" s="29">
        <v>140.84106681943263</v>
      </c>
      <c r="D272" s="29">
        <v>5.1589331805673737</v>
      </c>
      <c r="E272" s="21">
        <v>0.70221041131422246</v>
      </c>
      <c r="F272" s="21">
        <v>0.70221041131422246</v>
      </c>
      <c r="G272" s="21">
        <v>3.561656879703054E-2</v>
      </c>
      <c r="H272" s="21">
        <v>3.6422257652390959E-3</v>
      </c>
    </row>
    <row r="273" spans="1:8" outlineLevel="1" x14ac:dyDescent="0.2">
      <c r="A273" s="30">
        <v>224</v>
      </c>
      <c r="B273" s="29">
        <v>157</v>
      </c>
      <c r="C273" s="29">
        <v>152.04702779905924</v>
      </c>
      <c r="D273" s="29">
        <v>4.9529722009407635</v>
      </c>
      <c r="E273" s="21">
        <v>0.6653548091682876</v>
      </c>
      <c r="F273" s="21">
        <v>0.6653548091682876</v>
      </c>
      <c r="G273" s="21">
        <v>9.875872948175473E-3</v>
      </c>
      <c r="H273" s="21">
        <v>8.8312554460197171E-4</v>
      </c>
    </row>
    <row r="274" spans="1:8" outlineLevel="1" x14ac:dyDescent="0.2">
      <c r="A274" s="30">
        <v>225</v>
      </c>
      <c r="B274" s="29">
        <v>148</v>
      </c>
      <c r="C274" s="29">
        <v>153.19307337111928</v>
      </c>
      <c r="D274" s="29">
        <v>-5.1930733711192829</v>
      </c>
      <c r="E274" s="21">
        <v>-0.69780072366614454</v>
      </c>
      <c r="F274" s="21">
        <v>0.69780072366614454</v>
      </c>
      <c r="G274" s="21">
        <v>1.0420820392907704E-2</v>
      </c>
      <c r="H274" s="21">
        <v>1.025520126443459E-3</v>
      </c>
    </row>
    <row r="275" spans="1:8" outlineLevel="1" x14ac:dyDescent="0.2">
      <c r="A275" s="30">
        <v>226</v>
      </c>
      <c r="B275" s="29">
        <v>114</v>
      </c>
      <c r="C275" s="29">
        <v>131.15029687918755</v>
      </c>
      <c r="D275" s="29">
        <v>-17.15029687918755</v>
      </c>
      <c r="E275" s="21">
        <v>-2.3586396984678037</v>
      </c>
      <c r="F275" s="21">
        <v>2.3586396984678037</v>
      </c>
      <c r="G275" s="21">
        <v>5.5320394026535692E-2</v>
      </c>
      <c r="H275" s="21">
        <v>6.5155927064170588E-2</v>
      </c>
    </row>
    <row r="276" spans="1:8" outlineLevel="1" x14ac:dyDescent="0.2">
      <c r="A276" s="30">
        <v>227</v>
      </c>
      <c r="B276" s="29">
        <v>144</v>
      </c>
      <c r="C276" s="29">
        <v>149.1460158389545</v>
      </c>
      <c r="D276" s="29">
        <v>-5.1460158389544972</v>
      </c>
      <c r="E276" s="21">
        <v>-0.69682068606888048</v>
      </c>
      <c r="F276" s="21">
        <v>0.69682068606888048</v>
      </c>
      <c r="G276" s="21">
        <v>2.5538622577544461E-2</v>
      </c>
      <c r="H276" s="21">
        <v>2.5451003144284215E-3</v>
      </c>
    </row>
    <row r="277" spans="1:8" outlineLevel="1" x14ac:dyDescent="0.2">
      <c r="A277" s="30">
        <v>228</v>
      </c>
      <c r="B277" s="29">
        <v>157</v>
      </c>
      <c r="C277" s="29">
        <v>158.51215449037542</v>
      </c>
      <c r="D277" s="29">
        <v>-1.5121544903754227</v>
      </c>
      <c r="E277" s="21">
        <v>-0.20293889516015451</v>
      </c>
      <c r="F277" s="21">
        <v>0.20293889516015451</v>
      </c>
      <c r="G277" s="21">
        <v>7.9668003011842056E-3</v>
      </c>
      <c r="H277" s="21">
        <v>6.6148241525511712E-5</v>
      </c>
    </row>
    <row r="278" spans="1:8" outlineLevel="1" x14ac:dyDescent="0.2">
      <c r="A278" s="30">
        <v>229</v>
      </c>
      <c r="B278" s="29">
        <v>164</v>
      </c>
      <c r="C278" s="29">
        <v>169.94571314180445</v>
      </c>
      <c r="D278" s="29">
        <v>-5.9457131418044469</v>
      </c>
      <c r="E278" s="21">
        <v>-0.80367276435447788</v>
      </c>
      <c r="F278" s="21">
        <v>0.80367276435447788</v>
      </c>
      <c r="G278" s="21">
        <v>2.2056271097678451E-2</v>
      </c>
      <c r="H278" s="21">
        <v>2.9134443181021838E-3</v>
      </c>
    </row>
    <row r="279" spans="1:8" outlineLevel="1" x14ac:dyDescent="0.2">
      <c r="A279" s="30">
        <v>230</v>
      </c>
      <c r="B279" s="29">
        <v>123</v>
      </c>
      <c r="C279" s="29">
        <v>136.25754943717823</v>
      </c>
      <c r="D279" s="29">
        <v>-13.257549437178227</v>
      </c>
      <c r="E279" s="21">
        <v>-1.8153182531251006</v>
      </c>
      <c r="F279" s="21">
        <v>1.8153182531251006</v>
      </c>
      <c r="G279" s="21">
        <v>4.7016405132608199E-2</v>
      </c>
      <c r="H279" s="21">
        <v>3.251618158220921E-2</v>
      </c>
    </row>
    <row r="280" spans="1:8" outlineLevel="1" x14ac:dyDescent="0.2">
      <c r="A280" s="30">
        <v>231</v>
      </c>
      <c r="B280" s="29">
        <v>133</v>
      </c>
      <c r="C280" s="29">
        <v>148.48688332506464</v>
      </c>
      <c r="D280" s="29">
        <v>-15.486883325064639</v>
      </c>
      <c r="E280" s="21">
        <v>-2.0841745555826159</v>
      </c>
      <c r="F280" s="21">
        <v>2.0841745555826159</v>
      </c>
      <c r="G280" s="21">
        <v>1.3438105769996236E-2</v>
      </c>
      <c r="H280" s="21">
        <v>1.1833463973499528E-2</v>
      </c>
    </row>
    <row r="281" spans="1:8" outlineLevel="1" x14ac:dyDescent="0.2">
      <c r="A281" s="30">
        <v>232</v>
      </c>
      <c r="B281" s="29">
        <v>153</v>
      </c>
      <c r="C281" s="29">
        <v>164.19261098918741</v>
      </c>
      <c r="D281" s="29">
        <v>-11.192610989187415</v>
      </c>
      <c r="E281" s="21">
        <v>-1.5086875642844144</v>
      </c>
      <c r="F281" s="21">
        <v>1.5086875642844144</v>
      </c>
      <c r="G281" s="21">
        <v>1.6603493271391056E-2</v>
      </c>
      <c r="H281" s="21">
        <v>7.6859831158151443E-3</v>
      </c>
    </row>
    <row r="282" spans="1:8" outlineLevel="1" x14ac:dyDescent="0.2">
      <c r="A282" s="30">
        <v>233</v>
      </c>
      <c r="B282" s="29">
        <v>161</v>
      </c>
      <c r="C282" s="29">
        <v>174.92533272348408</v>
      </c>
      <c r="D282" s="29">
        <v>-13.925332723484075</v>
      </c>
      <c r="E282" s="21">
        <v>-1.8957002098862663</v>
      </c>
      <c r="F282" s="21">
        <v>1.8957002098862663</v>
      </c>
      <c r="G282" s="21">
        <v>3.5868420328367033E-2</v>
      </c>
      <c r="H282" s="21">
        <v>2.6739005725958703E-2</v>
      </c>
    </row>
    <row r="283" spans="1:8" outlineLevel="1" x14ac:dyDescent="0.2">
      <c r="A283" s="30">
        <v>234</v>
      </c>
      <c r="B283" s="29">
        <v>172</v>
      </c>
      <c r="C283" s="29">
        <v>167.58496112035158</v>
      </c>
      <c r="D283" s="29">
        <v>4.4150388796484208</v>
      </c>
      <c r="E283" s="21">
        <v>0.59961789478713223</v>
      </c>
      <c r="F283" s="21">
        <v>0.59961789478713223</v>
      </c>
      <c r="G283" s="21">
        <v>3.1311024180117608E-2</v>
      </c>
      <c r="H283" s="21">
        <v>2.3242994667488238E-3</v>
      </c>
    </row>
    <row r="284" spans="1:8" outlineLevel="1" x14ac:dyDescent="0.2">
      <c r="A284" s="30">
        <v>235</v>
      </c>
      <c r="B284" s="29">
        <v>159</v>
      </c>
      <c r="C284" s="29">
        <v>161.68877867966555</v>
      </c>
      <c r="D284" s="29">
        <v>-2.6887786796655462</v>
      </c>
      <c r="E284" s="21">
        <v>-0.36219460486364724</v>
      </c>
      <c r="F284" s="21">
        <v>0.36219460486364724</v>
      </c>
      <c r="G284" s="21">
        <v>1.5330194145817974E-2</v>
      </c>
      <c r="H284" s="21">
        <v>4.0848017506493517E-4</v>
      </c>
    </row>
    <row r="285" spans="1:8" outlineLevel="1" x14ac:dyDescent="0.2">
      <c r="A285" s="30">
        <v>236</v>
      </c>
      <c r="B285" s="29">
        <v>164</v>
      </c>
      <c r="C285" s="29">
        <v>152.31477156613158</v>
      </c>
      <c r="D285" s="29">
        <v>11.685228433868417</v>
      </c>
      <c r="E285" s="21">
        <v>1.5760181454538369</v>
      </c>
      <c r="F285" s="21">
        <v>1.5760181454538369</v>
      </c>
      <c r="G285" s="21">
        <v>1.7762637591591184E-2</v>
      </c>
      <c r="H285" s="21">
        <v>8.9834556423333094E-3</v>
      </c>
    </row>
    <row r="286" spans="1:8" outlineLevel="1" x14ac:dyDescent="0.2">
      <c r="A286" s="30">
        <v>237</v>
      </c>
      <c r="B286" s="29">
        <v>169</v>
      </c>
      <c r="C286" s="29">
        <v>173.54201026074509</v>
      </c>
      <c r="D286" s="29">
        <v>-4.5420102607450872</v>
      </c>
      <c r="E286" s="21">
        <v>-0.610881255517574</v>
      </c>
      <c r="F286" s="21">
        <v>0.610881255517574</v>
      </c>
      <c r="G286" s="21">
        <v>1.2249890644430883E-2</v>
      </c>
      <c r="H286" s="21">
        <v>9.25611452742239E-4</v>
      </c>
    </row>
    <row r="287" spans="1:8" outlineLevel="1" x14ac:dyDescent="0.2">
      <c r="A287" s="30">
        <v>238</v>
      </c>
      <c r="B287" s="29">
        <v>167</v>
      </c>
      <c r="C287" s="29">
        <v>161.14214994640054</v>
      </c>
      <c r="D287" s="29">
        <v>5.8578500535994635</v>
      </c>
      <c r="E287" s="21">
        <v>0.79108693027521615</v>
      </c>
      <c r="F287" s="21">
        <v>0.79108693027521615</v>
      </c>
      <c r="G287" s="21">
        <v>2.0301269415905709E-2</v>
      </c>
      <c r="H287" s="21">
        <v>2.5936362295466034E-3</v>
      </c>
    </row>
    <row r="288" spans="1:8" outlineLevel="1" x14ac:dyDescent="0.2">
      <c r="A288" s="30">
        <v>239</v>
      </c>
      <c r="B288" s="29">
        <v>183</v>
      </c>
      <c r="C288" s="29">
        <v>172.94339649109932</v>
      </c>
      <c r="D288" s="29">
        <v>10.056603508900679</v>
      </c>
      <c r="E288" s="21">
        <v>1.3512001947044272</v>
      </c>
      <c r="F288" s="21">
        <v>1.3512001947044272</v>
      </c>
      <c r="G288" s="21">
        <v>1.0244962662466071E-2</v>
      </c>
      <c r="H288" s="21">
        <v>3.7796540697620832E-3</v>
      </c>
    </row>
    <row r="289" spans="1:8" outlineLevel="1" x14ac:dyDescent="0.2">
      <c r="A289" s="30">
        <v>240</v>
      </c>
      <c r="B289" s="29">
        <v>187</v>
      </c>
      <c r="C289" s="29">
        <v>169.26794605900159</v>
      </c>
      <c r="D289" s="29">
        <v>17.732053940998412</v>
      </c>
      <c r="E289" s="21">
        <v>2.4037454936329343</v>
      </c>
      <c r="F289" s="21">
        <v>2.4037454936329343</v>
      </c>
      <c r="G289" s="21">
        <v>2.7688137200596971E-2</v>
      </c>
      <c r="H289" s="21">
        <v>3.2907517101287004E-2</v>
      </c>
    </row>
    <row r="290" spans="1:8" outlineLevel="1" x14ac:dyDescent="0.2">
      <c r="A290" s="30">
        <v>241</v>
      </c>
      <c r="B290" s="29">
        <v>174</v>
      </c>
      <c r="C290" s="29">
        <v>159.15762089150158</v>
      </c>
      <c r="D290" s="29">
        <v>14.84237910849842</v>
      </c>
      <c r="E290" s="21">
        <v>1.9952442759439348</v>
      </c>
      <c r="F290" s="21">
        <v>1.9952442759439348</v>
      </c>
      <c r="G290" s="21">
        <v>1.1266255393962947E-2</v>
      </c>
      <c r="H290" s="21">
        <v>9.0724039350808684E-3</v>
      </c>
    </row>
    <row r="291" spans="1:8" outlineLevel="1" x14ac:dyDescent="0.2">
      <c r="A291" s="30">
        <v>242</v>
      </c>
      <c r="B291" s="29">
        <v>168</v>
      </c>
      <c r="C291" s="29">
        <v>162.29322970322966</v>
      </c>
      <c r="D291" s="29">
        <v>5.706770296770344</v>
      </c>
      <c r="E291" s="21">
        <v>0.77321630820004783</v>
      </c>
      <c r="F291" s="21">
        <v>0.77321630820004783</v>
      </c>
      <c r="G291" s="21">
        <v>2.6707814121265536E-2</v>
      </c>
      <c r="H291" s="21">
        <v>3.2811577800905575E-3</v>
      </c>
    </row>
    <row r="292" spans="1:8" outlineLevel="1" x14ac:dyDescent="0.2">
      <c r="A292" s="30">
        <v>243</v>
      </c>
      <c r="B292" s="29">
        <v>176</v>
      </c>
      <c r="C292" s="29">
        <v>173.07993377325334</v>
      </c>
      <c r="D292" s="29">
        <v>2.9200662267466555</v>
      </c>
      <c r="E292" s="21">
        <v>0.39574143227009712</v>
      </c>
      <c r="F292" s="21">
        <v>0.39574143227009712</v>
      </c>
      <c r="G292" s="21">
        <v>2.7192694890715678E-2</v>
      </c>
      <c r="H292" s="21">
        <v>8.75544984944424E-4</v>
      </c>
    </row>
    <row r="293" spans="1:8" outlineLevel="1" x14ac:dyDescent="0.2">
      <c r="A293" s="30">
        <v>244</v>
      </c>
      <c r="B293" s="29">
        <v>164</v>
      </c>
      <c r="C293" s="29">
        <v>152.08091413149143</v>
      </c>
      <c r="D293" s="29">
        <v>11.919085868508574</v>
      </c>
      <c r="E293" s="21">
        <v>1.6072667926989088</v>
      </c>
      <c r="F293" s="21">
        <v>1.6072667926989088</v>
      </c>
      <c r="G293" s="21">
        <v>1.740530225170071E-2</v>
      </c>
      <c r="H293" s="21">
        <v>9.151938493303001E-3</v>
      </c>
    </row>
    <row r="294" spans="1:8" outlineLevel="1" x14ac:dyDescent="0.2">
      <c r="A294" s="30">
        <v>245</v>
      </c>
      <c r="B294" s="29">
        <v>179</v>
      </c>
      <c r="C294" s="29">
        <v>167.69736045471547</v>
      </c>
      <c r="D294" s="29">
        <v>11.302639545284535</v>
      </c>
      <c r="E294" s="21">
        <v>1.5153256401569344</v>
      </c>
      <c r="F294" s="21">
        <v>1.5153256401569344</v>
      </c>
      <c r="G294" s="21">
        <v>5.9407411574856472E-3</v>
      </c>
      <c r="H294" s="21">
        <v>2.7445446133672114E-3</v>
      </c>
    </row>
    <row r="295" spans="1:8" x14ac:dyDescent="0.2">
      <c r="A295" s="47"/>
    </row>
    <row r="298" spans="1:8" x14ac:dyDescent="0.2">
      <c r="A298" s="23" t="s">
        <v>32</v>
      </c>
    </row>
  </sheetData>
  <sortState ref="A50:F294">
    <sortCondition ref="A50"/>
    <sortCondition descending="1" ref="F50"/>
  </sortState>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217"/>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47</v>
      </c>
      <c r="B1" s="21" t="s">
        <v>140</v>
      </c>
      <c r="M1" s="23" t="s">
        <v>130</v>
      </c>
      <c r="N1" s="23" t="s">
        <v>131</v>
      </c>
      <c r="O1" s="23" t="s">
        <v>136</v>
      </c>
      <c r="Q1" s="23" t="s">
        <v>70</v>
      </c>
      <c r="R1" s="23" t="s">
        <v>38</v>
      </c>
      <c r="U1" s="23" t="s">
        <v>137</v>
      </c>
      <c r="Y1" s="23" t="s">
        <v>146</v>
      </c>
      <c r="Z1" s="58" t="s">
        <v>141</v>
      </c>
      <c r="BZ1" s="24" t="s">
        <v>141</v>
      </c>
    </row>
    <row r="2" spans="1:78" ht="11.25" customHeight="1" x14ac:dyDescent="0.2">
      <c r="A2" s="22" t="s">
        <v>51</v>
      </c>
      <c r="C2" s="21" t="s">
        <v>6</v>
      </c>
      <c r="Q2" s="23" t="s">
        <v>165</v>
      </c>
      <c r="R2" s="23" t="s">
        <v>169</v>
      </c>
      <c r="S2" s="23" t="s">
        <v>191</v>
      </c>
      <c r="T2" s="23" t="s">
        <v>192</v>
      </c>
      <c r="AA2" s="58" t="str">
        <f>"Forecasts and " &amp; TEXT($I$10, "0.0%") &amp; " confidence limits for means and forecasts
Model 2.0 for Y    (1 variable, n=245)"</f>
        <v>Forecasts and 95.0% confidence limits for means and forecasts
Model 2.0 for Y    (1 variable, n=245)</v>
      </c>
    </row>
    <row r="3" spans="1:78" ht="11.25" hidden="1" customHeight="1" outlineLevel="1" x14ac:dyDescent="0.2">
      <c r="A3" s="22" t="s">
        <v>52</v>
      </c>
      <c r="AA3" s="58" t="str">
        <f>IF($A$52 &lt;&gt; "","Actual and Predicted -vs- Observation # with " &amp; TEXT($I$10, "0.0%") &amp; " confidence limits
Model 2.0 for Y    (1 variable, n=245)","Actual and Predicted -vs- Observation #
Model 2.0 for Y    (1 variable, n=245)")</f>
        <v>Actual and Predicted -vs- Observation # with 95.0% confidence limits
Model 2.0 for Y    (1 variable, n=245)</v>
      </c>
    </row>
    <row r="4" spans="1:78" hidden="1" outlineLevel="1" x14ac:dyDescent="0.2">
      <c r="A4" s="21" t="s">
        <v>1</v>
      </c>
    </row>
    <row r="5" spans="1:78" hidden="1" outlineLevel="1" x14ac:dyDescent="0.2">
      <c r="A5" s="22" t="s">
        <v>54</v>
      </c>
    </row>
    <row r="6" spans="1:78" hidden="1" outlineLevel="1" x14ac:dyDescent="0.2">
      <c r="A6" s="21" t="s">
        <v>142</v>
      </c>
    </row>
    <row r="7" spans="1:78" collapsed="1" x14ac:dyDescent="0.2">
      <c r="A7" s="47"/>
      <c r="J7" s="23" t="s">
        <v>134</v>
      </c>
      <c r="K7" s="23" t="s">
        <v>170</v>
      </c>
    </row>
    <row r="8" spans="1:78" hidden="1" x14ac:dyDescent="0.2">
      <c r="A8" s="25" t="s">
        <v>143</v>
      </c>
    </row>
    <row r="9" spans="1:78" ht="12" outlineLevel="1" thickBot="1" x14ac:dyDescent="0.25">
      <c r="A9" s="26"/>
      <c r="B9" s="31" t="s">
        <v>57</v>
      </c>
      <c r="C9" s="31" t="s">
        <v>58</v>
      </c>
      <c r="D9" s="31" t="s">
        <v>59</v>
      </c>
      <c r="E9" s="31" t="s">
        <v>60</v>
      </c>
      <c r="F9" s="31" t="s">
        <v>9</v>
      </c>
      <c r="G9" s="31" t="s">
        <v>61</v>
      </c>
      <c r="H9" s="31" t="s">
        <v>63</v>
      </c>
      <c r="I9" s="31" t="s">
        <v>62</v>
      </c>
    </row>
    <row r="10" spans="1:78" outlineLevel="1" x14ac:dyDescent="0.2">
      <c r="B10" s="9">
        <f xml:space="preserve"> 1 - C20 / C21</f>
        <v>0.49489089888849946</v>
      </c>
      <c r="C10" s="9">
        <f>1-D10^2/E10^2</f>
        <v>0.49281226061232042</v>
      </c>
      <c r="D10" s="9">
        <f xml:space="preserve"> SQRT(D20)</f>
        <v>9.2437546130642154</v>
      </c>
      <c r="E10" s="9">
        <f xml:space="preserve"> SQRT(C21 / B21)</f>
        <v>12.979681473269709</v>
      </c>
      <c r="F10" s="32">
        <v>245</v>
      </c>
      <c r="G10" s="32">
        <v>5</v>
      </c>
      <c r="H10" s="33">
        <f>TINV(1 - $I$10, F10 - 1 - 1)</f>
        <v>1.9697743954267517</v>
      </c>
      <c r="I10" s="34">
        <v>0.95</v>
      </c>
    </row>
    <row r="11" spans="1:78" x14ac:dyDescent="0.2">
      <c r="A11" s="47"/>
    </row>
    <row r="12" spans="1:78" hidden="1" x14ac:dyDescent="0.2">
      <c r="A12" s="25" t="s">
        <v>144</v>
      </c>
    </row>
    <row r="13" spans="1:78" ht="12" outlineLevel="1" thickBot="1" x14ac:dyDescent="0.25">
      <c r="A13" s="35" t="s">
        <v>65</v>
      </c>
      <c r="B13" s="28" t="s">
        <v>66</v>
      </c>
      <c r="C13" s="28" t="s">
        <v>67</v>
      </c>
      <c r="D13" s="28" t="s">
        <v>68</v>
      </c>
      <c r="E13" s="28" t="s">
        <v>69</v>
      </c>
      <c r="F13" s="28" t="str">
        <f>IF($I$10&gt;99%,("Lower"&amp;TEXT($I$10,"0.0%")),("Lower"&amp;TEXT($I$10,"0%")))</f>
        <v>Lower95%</v>
      </c>
      <c r="G13" s="28" t="str">
        <f>IF($I$10&gt;99%,("Upper"&amp;TEXT($I$10,"0.0%")),("Upper"&amp;TEXT($I$10,"0%")))</f>
        <v>Upper95%</v>
      </c>
      <c r="H13" s="31" t="s">
        <v>72</v>
      </c>
      <c r="I13" s="31" t="s">
        <v>71</v>
      </c>
    </row>
    <row r="14" spans="1:78" outlineLevel="1" x14ac:dyDescent="0.2">
      <c r="A14" s="36" t="s">
        <v>73</v>
      </c>
      <c r="B14" s="6">
        <v>129.43823239673341</v>
      </c>
      <c r="C14" s="6">
        <v>2.1771073769926992</v>
      </c>
      <c r="D14" s="6">
        <f>B14 / C14</f>
        <v>59.454225255315677</v>
      </c>
      <c r="E14" s="6">
        <f>TDIST(ABS(D14),$F$10 - 2,2)</f>
        <v>8.7009216934706342E-147</v>
      </c>
      <c r="F14" s="6">
        <f>B14 - $H$10 * C14</f>
        <v>125.1498220294385</v>
      </c>
      <c r="G14" s="6">
        <f>B14 + $H$10 * C14</f>
        <v>133.72664276402833</v>
      </c>
      <c r="H14" s="9">
        <v>0</v>
      </c>
      <c r="I14" s="9">
        <v>0</v>
      </c>
    </row>
    <row r="15" spans="1:78" outlineLevel="1" x14ac:dyDescent="0.2">
      <c r="A15" s="36" t="s">
        <v>1</v>
      </c>
      <c r="B15" s="6">
        <v>0.89834804522571021</v>
      </c>
      <c r="C15" s="6">
        <v>5.8220958850902199E-2</v>
      </c>
      <c r="D15" s="6">
        <f>B15 / C15</f>
        <v>15.429976815158366</v>
      </c>
      <c r="E15" s="6">
        <f>TDIST(ABS(D15),$F$10 - 2,2)</f>
        <v>6.6213339243491123E-38</v>
      </c>
      <c r="F15" s="6">
        <f>B15 - $H$10 * C15</f>
        <v>0.78366589120400854</v>
      </c>
      <c r="G15" s="6">
        <f>B15 + $H$10 * C15</f>
        <v>1.0130301992474118</v>
      </c>
      <c r="H15" s="9">
        <v>1</v>
      </c>
      <c r="I15" s="9">
        <f>B15*10.1642219819239/$E$10</f>
        <v>0.70348482491699693</v>
      </c>
    </row>
    <row r="16" spans="1:78" x14ac:dyDescent="0.2">
      <c r="A16" s="47"/>
    </row>
    <row r="17" spans="1:7" hidden="1" x14ac:dyDescent="0.2">
      <c r="A17" s="25" t="s">
        <v>145</v>
      </c>
    </row>
    <row r="18" spans="1:7" ht="12" hidden="1" outlineLevel="1" thickBot="1" x14ac:dyDescent="0.25">
      <c r="A18" s="35" t="s">
        <v>75</v>
      </c>
      <c r="B18" s="28" t="s">
        <v>79</v>
      </c>
      <c r="C18" s="28" t="s">
        <v>80</v>
      </c>
      <c r="D18" s="28" t="s">
        <v>81</v>
      </c>
      <c r="E18" s="28" t="s">
        <v>82</v>
      </c>
      <c r="F18" s="28" t="s">
        <v>69</v>
      </c>
    </row>
    <row r="19" spans="1:7" hidden="1" outlineLevel="1" x14ac:dyDescent="0.2">
      <c r="A19" s="21" t="s">
        <v>76</v>
      </c>
      <c r="B19" s="30">
        <v>1</v>
      </c>
      <c r="C19" s="38">
        <f>C21 - C20</f>
        <v>20343.579158789318</v>
      </c>
      <c r="D19" s="38">
        <f>C19/B19</f>
        <v>20343.579158789318</v>
      </c>
      <c r="E19" s="29">
        <f>D19/D20</f>
        <v>238.08418451632465</v>
      </c>
      <c r="F19" s="29">
        <f>FDIST(E19,1,243)</f>
        <v>6.6213339243493012E-38</v>
      </c>
    </row>
    <row r="20" spans="1:7" hidden="1" outlineLevel="1" x14ac:dyDescent="0.2">
      <c r="A20" s="21" t="s">
        <v>77</v>
      </c>
      <c r="B20" s="30">
        <v>243</v>
      </c>
      <c r="C20" s="38">
        <v>20763.620841210664</v>
      </c>
      <c r="D20" s="29">
        <f>C20/B20</f>
        <v>85.446999346545951</v>
      </c>
    </row>
    <row r="21" spans="1:7" hidden="1" outlineLevel="1" x14ac:dyDescent="0.2">
      <c r="A21" s="21" t="s">
        <v>78</v>
      </c>
      <c r="B21" s="30">
        <f>B19 + B20</f>
        <v>244</v>
      </c>
      <c r="C21" s="38">
        <v>41107.199999999983</v>
      </c>
    </row>
    <row r="22" spans="1:7" collapsed="1" x14ac:dyDescent="0.2">
      <c r="A22" s="47"/>
    </row>
    <row r="23" spans="1:7" hidden="1" x14ac:dyDescent="0.2">
      <c r="A23" s="25" t="s">
        <v>147</v>
      </c>
    </row>
    <row r="24" spans="1:7" outlineLevel="1" x14ac:dyDescent="0.2"/>
    <row r="25" spans="1:7" outlineLevel="1" x14ac:dyDescent="0.2">
      <c r="B25" s="59" t="s">
        <v>1</v>
      </c>
      <c r="C25" s="59" t="s">
        <v>148</v>
      </c>
      <c r="D25" s="59" t="s">
        <v>149</v>
      </c>
      <c r="E25" s="59" t="s">
        <v>101</v>
      </c>
      <c r="F25" s="59" t="str">
        <f>IF($I$10&gt;99%,("Lower "&amp;TEXT($I$10,"0.0%")),("Lower "&amp;TEXT($I$10,"0%")))</f>
        <v>Lower 95%</v>
      </c>
      <c r="G25" s="59" t="str">
        <f>IF($I$10&gt;99%,("Upper "&amp;TEXT($I$10,"0.0%")),("Upper "&amp;TEXT($I$10,"0%")))</f>
        <v>Upper 95%</v>
      </c>
    </row>
    <row r="26" spans="1:7" outlineLevel="1" x14ac:dyDescent="0.2">
      <c r="B26" s="59">
        <v>4</v>
      </c>
      <c r="C26" s="59">
        <f>$D$10/SQRT($F$10)*SQRT(1+(B26- 35.9918367346939)^2/102.889729279467)</f>
        <v>1.9539766949345614</v>
      </c>
      <c r="D26" s="59">
        <f>SQRT($D$10^2 + C26^2)</f>
        <v>9.4480169491218291</v>
      </c>
      <c r="E26" s="59">
        <f>129.438232396733 + 0.89834804522571 * B26</f>
        <v>133.03162457763585</v>
      </c>
      <c r="F26" s="59">
        <f>E26 - $H$10*D26</f>
        <v>114.4211627036977</v>
      </c>
      <c r="G26" s="59">
        <f>E26 + $H$10*D26</f>
        <v>151.64208645157402</v>
      </c>
    </row>
    <row r="27" spans="1:7" outlineLevel="1" x14ac:dyDescent="0.2">
      <c r="B27" s="59">
        <v>19.5</v>
      </c>
      <c r="C27" s="59">
        <f>$D$10/SQRT($F$10)*SQRT(1+(B27- 35.9918367346939)^2/102.889729279467)</f>
        <v>1.1272491932602389</v>
      </c>
      <c r="D27" s="59">
        <f>SQRT($D$10^2 + C27^2)</f>
        <v>9.3122333567330564</v>
      </c>
      <c r="E27" s="59">
        <f>129.438232396733 + 0.89834804522571 * B27</f>
        <v>146.95601927863436</v>
      </c>
      <c r="F27" s="59">
        <f>E27 - $H$10*D27</f>
        <v>128.61302044830268</v>
      </c>
      <c r="G27" s="59">
        <f>E27 + $H$10*D27</f>
        <v>165.29901810896604</v>
      </c>
    </row>
    <row r="28" spans="1:7" outlineLevel="1" x14ac:dyDescent="0.2">
      <c r="B28" s="59">
        <v>35</v>
      </c>
      <c r="C28" s="59">
        <f>$D$10/SQRT($F$10)*SQRT(1+(B28- 35.9918367346939)^2/102.889729279467)</f>
        <v>0.59337831680803677</v>
      </c>
      <c r="D28" s="59">
        <f>SQRT($D$10^2 + C28^2)</f>
        <v>9.2627802075512893</v>
      </c>
      <c r="E28" s="59">
        <f>129.438232396733 + 0.89834804522571 * B28</f>
        <v>160.88041397963286</v>
      </c>
      <c r="F28" s="59">
        <f>E28 - $H$10*D28</f>
        <v>142.63482669633265</v>
      </c>
      <c r="G28" s="59">
        <f>E28 + $H$10*D28</f>
        <v>179.12600126293307</v>
      </c>
    </row>
    <row r="29" spans="1:7" outlineLevel="1" x14ac:dyDescent="0.2">
      <c r="B29" s="59">
        <v>50.5</v>
      </c>
      <c r="C29" s="59">
        <f>$D$10/SQRT($F$10)*SQRT(1+(B29- 35.9918367346939)^2/102.889729279467)</f>
        <v>1.0306532752597408</v>
      </c>
      <c r="D29" s="59">
        <f>SQRT($D$10^2 + C29^2)</f>
        <v>9.3010346478415826</v>
      </c>
      <c r="E29" s="59">
        <f>129.438232396733 + 0.89834804522571 * B29</f>
        <v>174.80480868063137</v>
      </c>
      <c r="F29" s="59">
        <f>E29 - $H$10*D29</f>
        <v>156.48386878033594</v>
      </c>
      <c r="G29" s="59">
        <f>E29 + $H$10*D29</f>
        <v>193.1257485809268</v>
      </c>
    </row>
    <row r="30" spans="1:7" outlineLevel="1" x14ac:dyDescent="0.2">
      <c r="B30" s="59">
        <v>66</v>
      </c>
      <c r="C30" s="59">
        <f>$D$10/SQRT($F$10)*SQRT(1+(B30- 35.9918367346939)^2/102.889729279467)</f>
        <v>1.8442168485682309</v>
      </c>
      <c r="D30" s="59">
        <f>SQRT($D$10^2 + C30^2)</f>
        <v>9.4259288736489459</v>
      </c>
      <c r="E30" s="59">
        <f>129.438232396733 + 0.89834804522571 * B30</f>
        <v>188.72920338162987</v>
      </c>
      <c r="F30" s="59">
        <f>E30 - $H$10*D30</f>
        <v>170.16225003320247</v>
      </c>
      <c r="G30" s="59">
        <f>E30 + $H$10*D30</f>
        <v>207.29615673005728</v>
      </c>
    </row>
    <row r="31" spans="1:7" outlineLevel="1" x14ac:dyDescent="0.2"/>
    <row r="32" spans="1:7" outlineLevel="1" x14ac:dyDescent="0.2"/>
    <row r="33" spans="1:9" outlineLevel="1" x14ac:dyDescent="0.2"/>
    <row r="34" spans="1:9" outlineLevel="1" x14ac:dyDescent="0.2"/>
    <row r="35" spans="1:9" outlineLevel="1" x14ac:dyDescent="0.2"/>
    <row r="36" spans="1:9" outlineLevel="1" x14ac:dyDescent="0.2"/>
    <row r="37" spans="1:9" outlineLevel="1" x14ac:dyDescent="0.2"/>
    <row r="38" spans="1:9" outlineLevel="1" x14ac:dyDescent="0.2"/>
    <row r="39" spans="1:9" outlineLevel="1" x14ac:dyDescent="0.2"/>
    <row r="40" spans="1:9" outlineLevel="1" x14ac:dyDescent="0.2"/>
    <row r="41" spans="1:9" outlineLevel="1" x14ac:dyDescent="0.2"/>
    <row r="42" spans="1:9" outlineLevel="1" x14ac:dyDescent="0.2"/>
    <row r="43" spans="1:9" outlineLevel="1" x14ac:dyDescent="0.2"/>
    <row r="44" spans="1:9" x14ac:dyDescent="0.2">
      <c r="A44" s="66"/>
    </row>
    <row r="45" spans="1:9" hidden="1" x14ac:dyDescent="0.2">
      <c r="A45" s="25" t="s">
        <v>150</v>
      </c>
    </row>
    <row r="46" spans="1:9" ht="12" outlineLevel="1" thickBot="1" x14ac:dyDescent="0.25">
      <c r="A46" s="26"/>
      <c r="B46" s="28" t="s">
        <v>87</v>
      </c>
      <c r="C46" s="28" t="s">
        <v>88</v>
      </c>
      <c r="D46" s="28" t="s">
        <v>89</v>
      </c>
      <c r="E46" s="28" t="s">
        <v>15</v>
      </c>
      <c r="F46" s="28" t="s">
        <v>16</v>
      </c>
      <c r="G46" s="31" t="s">
        <v>84</v>
      </c>
      <c r="H46" s="31" t="s">
        <v>91</v>
      </c>
      <c r="I46" s="60"/>
    </row>
    <row r="47" spans="1:9" outlineLevel="1" x14ac:dyDescent="0.2">
      <c r="A47" s="21" t="s">
        <v>86</v>
      </c>
      <c r="B47" s="6">
        <v>6.7284046814833979E-15</v>
      </c>
      <c r="C47" s="6">
        <v>9.2059476872980337</v>
      </c>
      <c r="D47" s="6">
        <v>6.263459683366416</v>
      </c>
      <c r="E47" s="6">
        <v>-41.575458115310397</v>
      </c>
      <c r="F47" s="6">
        <v>38.611326246495281</v>
      </c>
      <c r="G47" s="34">
        <v>3.9294888945211479E-2</v>
      </c>
      <c r="H47" s="33" t="s">
        <v>151</v>
      </c>
      <c r="I47" s="33"/>
    </row>
    <row r="48" spans="1:9" outlineLevel="1" x14ac:dyDescent="0.2"/>
    <row r="49" spans="1:85" x14ac:dyDescent="0.2">
      <c r="A49" s="47"/>
    </row>
    <row r="50" spans="1:85" hidden="1" x14ac:dyDescent="0.2">
      <c r="A50" s="25" t="s">
        <v>152</v>
      </c>
    </row>
    <row r="51" spans="1:85" ht="12" outlineLevel="1" thickBot="1" x14ac:dyDescent="0.25">
      <c r="A51" s="28" t="s">
        <v>153</v>
      </c>
      <c r="B51" s="28" t="s">
        <v>154</v>
      </c>
      <c r="C51" s="28" t="s">
        <v>155</v>
      </c>
      <c r="D51" s="28" t="str">
        <f>IF($I$10&gt;99%,("Low"&amp;TEXT($I$10,"0.0%")&amp;"F"),("Lower"&amp;TEXT($I$10,"0%")&amp;"F"))</f>
        <v>Lower95%F</v>
      </c>
      <c r="E51" s="28" t="str">
        <f>IF($I$10&gt;99%,("Up"&amp;TEXT($I$10,"0.0%")&amp;"F"),("Upper"&amp;TEXT($I$10,"0%")&amp;"F"))</f>
        <v>Upper95%F</v>
      </c>
      <c r="F51" s="28" t="s">
        <v>156</v>
      </c>
      <c r="G51" s="28" t="str">
        <f>IF($I$10&gt;99%,("Low"&amp;TEXT($I$10,"0.0%")&amp;"M"),("Lower"&amp;TEXT($I$10,"0%")&amp;"M"))</f>
        <v>Lower95%M</v>
      </c>
      <c r="H51" s="28" t="str">
        <f>IF($I$10&gt;99%,("Up"&amp;TEXT($I$10,"0.0%")&amp;"M"),("Upper"&amp;TEXT($I$10,"0%")&amp;"M"))</f>
        <v>Upper95%M</v>
      </c>
      <c r="I51" s="35" t="s">
        <v>157</v>
      </c>
    </row>
    <row r="52" spans="1:85" outlineLevel="1" x14ac:dyDescent="0.2">
      <c r="A52" s="30">
        <v>246</v>
      </c>
      <c r="B52" s="21">
        <v>166.27050225098753</v>
      </c>
      <c r="C52" s="29">
        <f>SQRT($D$10^2 + F52^2)</f>
        <v>9.2671884379720542</v>
      </c>
      <c r="D52" s="29">
        <f xml:space="preserve"> B52 - $H$10 * C52</f>
        <v>148.01623174827535</v>
      </c>
      <c r="E52" s="29">
        <f xml:space="preserve"> B52 + $H$10 * C52</f>
        <v>184.52477275369972</v>
      </c>
      <c r="F52" s="29">
        <f>$D$10/SQRT($F$10)*SQRT(1+(I52- 35.9918367346939)^2/102.889729279467)</f>
        <v>0.65862143780547089</v>
      </c>
      <c r="G52" s="29">
        <f xml:space="preserve"> B52 - $H$10 * F52</f>
        <v>164.97316660651916</v>
      </c>
      <c r="H52" s="29">
        <f xml:space="preserve"> B52 + $H$10 * F52</f>
        <v>167.56783789545591</v>
      </c>
      <c r="I52" s="61">
        <v>41</v>
      </c>
      <c r="J52" s="61"/>
      <c r="CG52" s="21">
        <f xml:space="preserve"> $C$52 * $H$10</f>
        <v>18.254270502712185</v>
      </c>
    </row>
    <row r="53" spans="1:85" outlineLevel="1" x14ac:dyDescent="0.2">
      <c r="A53" s="30">
        <v>247</v>
      </c>
      <c r="B53" s="21">
        <v>161.77876202485896</v>
      </c>
      <c r="C53" s="29">
        <f>SQRT($D$10^2 + F53^2)</f>
        <v>9.2626002199743827</v>
      </c>
      <c r="D53" s="29">
        <f xml:space="preserve"> B53 - $H$10 * C53</f>
        <v>143.53352927647921</v>
      </c>
      <c r="E53" s="29">
        <f xml:space="preserve"> B53 + $H$10 * C53</f>
        <v>180.02399477323871</v>
      </c>
      <c r="F53" s="29">
        <f>$D$10/SQRT($F$10)*SQRT(1+(I53- 35.9918367346939)^2/102.889729279467)</f>
        <v>0.5905620107351256</v>
      </c>
      <c r="G53" s="29">
        <f xml:space="preserve"> B53 - $H$10 * F53</f>
        <v>160.61548809720117</v>
      </c>
      <c r="H53" s="29">
        <f xml:space="preserve"> B53 + $H$10 * F53</f>
        <v>162.94203595251676</v>
      </c>
      <c r="I53" s="61">
        <v>36</v>
      </c>
      <c r="J53" s="61"/>
      <c r="CG53" s="21">
        <f xml:space="preserve"> $C$53 * $H$10</f>
        <v>18.245232748379738</v>
      </c>
    </row>
    <row r="54" spans="1:85" outlineLevel="1" x14ac:dyDescent="0.2">
      <c r="A54" s="30">
        <v>248</v>
      </c>
      <c r="B54" s="21">
        <v>160.88041397963326</v>
      </c>
      <c r="C54" s="29">
        <f>SQRT($D$10^2 + F54^2)</f>
        <v>9.2627802075512893</v>
      </c>
      <c r="D54" s="29">
        <f xml:space="preserve"> B54 - $H$10 * C54</f>
        <v>142.63482669633305</v>
      </c>
      <c r="E54" s="29">
        <f xml:space="preserve"> B54 + $H$10 * C54</f>
        <v>179.12600126293347</v>
      </c>
      <c r="F54" s="29">
        <f>$D$10/SQRT($F$10)*SQRT(1+(I54- 35.9918367346939)^2/102.889729279467)</f>
        <v>0.59337831680803677</v>
      </c>
      <c r="G54" s="29">
        <f xml:space="preserve"> B54 - $H$10 * F54</f>
        <v>159.71159256438338</v>
      </c>
      <c r="H54" s="29">
        <f xml:space="preserve"> B54 + $H$10 * F54</f>
        <v>162.04923539488314</v>
      </c>
      <c r="I54" s="61">
        <v>35</v>
      </c>
      <c r="J54" s="61"/>
      <c r="CG54" s="21">
        <f xml:space="preserve"> $C$54 * $H$10</f>
        <v>18.245587283300221</v>
      </c>
    </row>
    <row r="55" spans="1:85" outlineLevel="1" x14ac:dyDescent="0.2">
      <c r="A55" s="30">
        <v>249</v>
      </c>
      <c r="B55" s="21">
        <v>170.76224247711608</v>
      </c>
      <c r="C55" s="29">
        <f>SQRT($D$10^2 + F55^2)</f>
        <v>9.2809096675472631</v>
      </c>
      <c r="D55" s="29">
        <f xml:space="preserve"> B55 - $H$10 * C55</f>
        <v>152.48094424771287</v>
      </c>
      <c r="E55" s="29">
        <f xml:space="preserve"> B55 + $H$10 * C55</f>
        <v>189.04354070651928</v>
      </c>
      <c r="F55" s="29">
        <f>$D$10/SQRT($F$10)*SQRT(1+(I55- 35.9918367346939)^2/102.889729279467)</f>
        <v>0.82962938148687781</v>
      </c>
      <c r="G55" s="29">
        <f xml:space="preserve"> B55 - $H$10 * F55</f>
        <v>169.1280597637695</v>
      </c>
      <c r="H55" s="29">
        <f xml:space="preserve"> B55 + $H$10 * F55</f>
        <v>172.39642519046265</v>
      </c>
      <c r="I55" s="61">
        <v>46</v>
      </c>
      <c r="J55" s="61"/>
      <c r="CG55" s="21">
        <f xml:space="preserve"> $C$55 * $H$10</f>
        <v>18.281298229403205</v>
      </c>
    </row>
    <row r="56" spans="1:85" outlineLevel="1" x14ac:dyDescent="0.2">
      <c r="A56" s="30">
        <v>250</v>
      </c>
      <c r="B56" s="21">
        <v>153.69362961782758</v>
      </c>
      <c r="C56" s="29">
        <f>SQRT($D$10^2 + F56^2)</f>
        <v>9.2773826504917132</v>
      </c>
      <c r="D56" s="29">
        <f xml:space="preserve"> B56 - $H$10 * C56</f>
        <v>135.41927881631264</v>
      </c>
      <c r="E56" s="29">
        <f xml:space="preserve"> B56 + $H$10 * C56</f>
        <v>171.96798041934252</v>
      </c>
      <c r="F56" s="29">
        <f>$D$10/SQRT($F$10)*SQRT(1+(I56- 35.9918367346939)^2/102.889729279467)</f>
        <v>0.78919547458070372</v>
      </c>
      <c r="G56" s="29">
        <f xml:space="preserve"> B56 - $H$10 * F56</f>
        <v>152.13909257901184</v>
      </c>
      <c r="H56" s="29">
        <f xml:space="preserve"> B56 + $H$10 * F56</f>
        <v>155.24816665664332</v>
      </c>
      <c r="I56" s="61">
        <v>27</v>
      </c>
      <c r="J56" s="61"/>
      <c r="CG56" s="21">
        <f xml:space="preserve"> $C$56 * $H$10</f>
        <v>18.274350801514949</v>
      </c>
    </row>
    <row r="57" spans="1:85" outlineLevel="1" x14ac:dyDescent="0.2">
      <c r="A57" s="23" t="s">
        <v>39</v>
      </c>
      <c r="I57" s="61"/>
      <c r="J57" s="61"/>
    </row>
    <row r="58" spans="1:85" outlineLevel="1" x14ac:dyDescent="0.2"/>
    <row r="59" spans="1:85" outlineLevel="1" x14ac:dyDescent="0.2"/>
    <row r="60" spans="1:85" outlineLevel="1" x14ac:dyDescent="0.2"/>
    <row r="61" spans="1:85" outlineLevel="1" x14ac:dyDescent="0.2"/>
    <row r="62" spans="1:85" outlineLevel="1" x14ac:dyDescent="0.2"/>
    <row r="63" spans="1:85" outlineLevel="1" x14ac:dyDescent="0.2"/>
    <row r="64" spans="1:85"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outlineLevel="1" x14ac:dyDescent="0.2"/>
    <row r="73" spans="1:1" outlineLevel="1" x14ac:dyDescent="0.2"/>
    <row r="74" spans="1:1" outlineLevel="1" x14ac:dyDescent="0.2"/>
    <row r="75" spans="1:1" outlineLevel="1" x14ac:dyDescent="0.2"/>
    <row r="76" spans="1:1" outlineLevel="1" x14ac:dyDescent="0.2"/>
    <row r="77" spans="1:1" outlineLevel="1" x14ac:dyDescent="0.2"/>
    <row r="78" spans="1:1" outlineLevel="1" x14ac:dyDescent="0.2"/>
    <row r="79" spans="1:1" x14ac:dyDescent="0.2">
      <c r="A79" s="66"/>
    </row>
    <row r="80" spans="1:1" hidden="1" x14ac:dyDescent="0.2">
      <c r="A80" s="25" t="s">
        <v>158</v>
      </c>
    </row>
    <row r="81" spans="1:3" outlineLevel="1" x14ac:dyDescent="0.2"/>
    <row r="82" spans="1:3" outlineLevel="1" x14ac:dyDescent="0.2"/>
    <row r="83" spans="1:3" outlineLevel="1" x14ac:dyDescent="0.2">
      <c r="C83" s="39" t="b">
        <v>0</v>
      </c>
    </row>
    <row r="84" spans="1:3" outlineLevel="1" x14ac:dyDescent="0.2"/>
    <row r="85" spans="1:3" outlineLevel="1" x14ac:dyDescent="0.2"/>
    <row r="86" spans="1:3" outlineLevel="1" x14ac:dyDescent="0.2"/>
    <row r="87" spans="1:3" outlineLevel="1" x14ac:dyDescent="0.2"/>
    <row r="88" spans="1:3" outlineLevel="1" x14ac:dyDescent="0.2"/>
    <row r="89" spans="1:3" outlineLevel="1" x14ac:dyDescent="0.2"/>
    <row r="90" spans="1:3" outlineLevel="1" x14ac:dyDescent="0.2"/>
    <row r="91" spans="1:3" outlineLevel="1" x14ac:dyDescent="0.2"/>
    <row r="92" spans="1:3" outlineLevel="1" x14ac:dyDescent="0.2"/>
    <row r="93" spans="1:3" outlineLevel="1" x14ac:dyDescent="0.2"/>
    <row r="94" spans="1:3" outlineLevel="1" x14ac:dyDescent="0.2"/>
    <row r="95" spans="1:3" outlineLevel="1" x14ac:dyDescent="0.2"/>
    <row r="96" spans="1:3" outlineLevel="1" x14ac:dyDescent="0.2"/>
    <row r="97" spans="1:1" outlineLevel="1" x14ac:dyDescent="0.2"/>
    <row r="98" spans="1:1" outlineLevel="1" x14ac:dyDescent="0.2"/>
    <row r="99" spans="1:1" outlineLevel="1" x14ac:dyDescent="0.2"/>
    <row r="100" spans="1:1" outlineLevel="1" x14ac:dyDescent="0.2"/>
    <row r="101" spans="1:1" x14ac:dyDescent="0.2">
      <c r="A101" s="66"/>
    </row>
    <row r="102" spans="1:1" hidden="1" x14ac:dyDescent="0.2">
      <c r="A102" s="25" t="s">
        <v>159</v>
      </c>
    </row>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x14ac:dyDescent="0.2">
      <c r="A123" s="66"/>
    </row>
    <row r="124" spans="1:1" hidden="1" x14ac:dyDescent="0.2">
      <c r="A124" s="25" t="s">
        <v>160</v>
      </c>
    </row>
    <row r="125" spans="1:1" outlineLevel="1" x14ac:dyDescent="0.2"/>
    <row r="126" spans="1:1" outlineLevel="1" x14ac:dyDescent="0.2"/>
    <row r="127" spans="1:1" outlineLevel="1" x14ac:dyDescent="0.2"/>
    <row r="128" spans="1:1" outlineLevel="1" x14ac:dyDescent="0.2"/>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x14ac:dyDescent="0.2">
      <c r="A145" s="66"/>
    </row>
    <row r="146" spans="1:1" hidden="1" x14ac:dyDescent="0.2">
      <c r="A146" s="25" t="s">
        <v>161</v>
      </c>
    </row>
    <row r="147" spans="1:1" outlineLevel="1" x14ac:dyDescent="0.2"/>
    <row r="148" spans="1:1" outlineLevel="1" x14ac:dyDescent="0.2"/>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outlineLevel="1" x14ac:dyDescent="0.2"/>
    <row r="166" spans="1:1" outlineLevel="1" x14ac:dyDescent="0.2"/>
    <row r="167" spans="1:1" x14ac:dyDescent="0.2">
      <c r="A167" s="66"/>
    </row>
    <row r="168" spans="1:1" hidden="1" x14ac:dyDescent="0.2">
      <c r="A168" s="25" t="s">
        <v>162</v>
      </c>
    </row>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1" outlineLevel="1" x14ac:dyDescent="0.2"/>
    <row r="178" spans="1:1" outlineLevel="1" x14ac:dyDescent="0.2"/>
    <row r="179" spans="1:1" outlineLevel="1" x14ac:dyDescent="0.2"/>
    <row r="180" spans="1:1" outlineLevel="1" x14ac:dyDescent="0.2"/>
    <row r="181" spans="1:1" outlineLevel="1" x14ac:dyDescent="0.2"/>
    <row r="182" spans="1:1" outlineLevel="1" x14ac:dyDescent="0.2"/>
    <row r="183" spans="1:1" outlineLevel="1" x14ac:dyDescent="0.2"/>
    <row r="184" spans="1:1" outlineLevel="1" x14ac:dyDescent="0.2"/>
    <row r="185" spans="1:1" outlineLevel="1" x14ac:dyDescent="0.2"/>
    <row r="186" spans="1:1" outlineLevel="1" x14ac:dyDescent="0.2"/>
    <row r="187" spans="1:1" outlineLevel="1" x14ac:dyDescent="0.2"/>
    <row r="188" spans="1:1" outlineLevel="1" x14ac:dyDescent="0.2"/>
    <row r="189" spans="1:1" x14ac:dyDescent="0.2">
      <c r="A189" s="66"/>
    </row>
    <row r="190" spans="1:1" hidden="1" x14ac:dyDescent="0.2">
      <c r="A190" s="25" t="s">
        <v>163</v>
      </c>
    </row>
    <row r="191" spans="1:1" outlineLevel="1" x14ac:dyDescent="0.2"/>
    <row r="192" spans="1:1" outlineLevel="1" x14ac:dyDescent="0.2">
      <c r="A192" s="62" t="s">
        <v>164</v>
      </c>
    </row>
    <row r="193" outlineLevel="1" x14ac:dyDescent="0.2"/>
    <row r="194" outlineLevel="1" x14ac:dyDescent="0.2"/>
    <row r="195" outlineLevel="1" x14ac:dyDescent="0.2"/>
    <row r="196" outlineLevel="1" x14ac:dyDescent="0.2"/>
    <row r="197" outlineLevel="1" x14ac:dyDescent="0.2"/>
    <row r="198" outlineLevel="1" x14ac:dyDescent="0.2"/>
    <row r="199" outlineLevel="1" x14ac:dyDescent="0.2"/>
    <row r="200" outlineLevel="1" x14ac:dyDescent="0.2"/>
    <row r="201" outlineLevel="1" x14ac:dyDescent="0.2"/>
    <row r="202" outlineLevel="1" x14ac:dyDescent="0.2"/>
    <row r="203" outlineLevel="1" x14ac:dyDescent="0.2"/>
    <row r="204" outlineLevel="1" x14ac:dyDescent="0.2"/>
    <row r="205" outlineLevel="1" x14ac:dyDescent="0.2"/>
    <row r="206" outlineLevel="1" x14ac:dyDescent="0.2"/>
    <row r="207" outlineLevel="1" x14ac:dyDescent="0.2"/>
    <row r="208" outlineLevel="1" x14ac:dyDescent="0.2"/>
    <row r="209" spans="1:1" outlineLevel="1" x14ac:dyDescent="0.2"/>
    <row r="210" spans="1:1" outlineLevel="1" x14ac:dyDescent="0.2"/>
    <row r="211" spans="1:1" outlineLevel="1" x14ac:dyDescent="0.2"/>
    <row r="212" spans="1:1" outlineLevel="1" x14ac:dyDescent="0.2"/>
    <row r="213" spans="1:1" outlineLevel="1" x14ac:dyDescent="0.2"/>
    <row r="214" spans="1:1" x14ac:dyDescent="0.2">
      <c r="A214" s="66"/>
    </row>
    <row r="217" spans="1:1" x14ac:dyDescent="0.2">
      <c r="A217" s="23" t="s">
        <v>32</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241"/>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9.140625" style="21" customWidth="1"/>
    <col min="79" max="16384" width="9.140625" style="21"/>
  </cols>
  <sheetData>
    <row r="1" spans="1:78" x14ac:dyDescent="0.2">
      <c r="A1" s="22" t="s">
        <v>47</v>
      </c>
      <c r="B1" s="21" t="s">
        <v>173</v>
      </c>
      <c r="M1" s="23" t="s">
        <v>130</v>
      </c>
      <c r="N1" s="23" t="s">
        <v>131</v>
      </c>
      <c r="O1" s="23" t="s">
        <v>136</v>
      </c>
      <c r="Q1" s="23" t="s">
        <v>179</v>
      </c>
      <c r="R1" s="23" t="s">
        <v>49</v>
      </c>
      <c r="U1" s="23" t="s">
        <v>137</v>
      </c>
      <c r="Z1" s="58" t="s">
        <v>174</v>
      </c>
      <c r="BZ1" s="24" t="s">
        <v>174</v>
      </c>
    </row>
    <row r="2" spans="1:78" ht="11.25" customHeight="1" x14ac:dyDescent="0.2">
      <c r="A2" s="22" t="s">
        <v>51</v>
      </c>
      <c r="C2" s="21" t="s">
        <v>6</v>
      </c>
      <c r="Q2" s="23" t="s">
        <v>188</v>
      </c>
      <c r="R2" s="23" t="s">
        <v>189</v>
      </c>
      <c r="S2" s="23" t="s">
        <v>215</v>
      </c>
      <c r="T2" s="23" t="s">
        <v>216</v>
      </c>
      <c r="AA2" s="68" t="s">
        <v>193</v>
      </c>
    </row>
    <row r="3" spans="1:78" ht="11.25" hidden="1" customHeight="1" outlineLevel="1" x14ac:dyDescent="0.2">
      <c r="A3" s="22" t="s">
        <v>52</v>
      </c>
      <c r="AA3" s="68" t="s">
        <v>194</v>
      </c>
    </row>
    <row r="4" spans="1:78" hidden="1" outlineLevel="1" x14ac:dyDescent="0.2">
      <c r="A4" s="21" t="s">
        <v>175</v>
      </c>
    </row>
    <row r="5" spans="1:78" hidden="1" outlineLevel="1" x14ac:dyDescent="0.2">
      <c r="A5" s="22" t="s">
        <v>54</v>
      </c>
    </row>
    <row r="6" spans="1:78" hidden="1" outlineLevel="1" x14ac:dyDescent="0.2">
      <c r="A6" s="21" t="s">
        <v>176</v>
      </c>
    </row>
    <row r="7" spans="1:78" collapsed="1" x14ac:dyDescent="0.2">
      <c r="A7" s="47"/>
      <c r="J7" s="23" t="s">
        <v>134</v>
      </c>
      <c r="K7" s="23" t="s">
        <v>190</v>
      </c>
    </row>
    <row r="8" spans="1:78" hidden="1" x14ac:dyDescent="0.2">
      <c r="A8" s="25" t="s">
        <v>177</v>
      </c>
    </row>
    <row r="9" spans="1:78" ht="12" outlineLevel="1" thickBot="1" x14ac:dyDescent="0.25">
      <c r="A9" s="26"/>
      <c r="B9" s="31" t="s">
        <v>57</v>
      </c>
      <c r="C9" s="31" t="s">
        <v>58</v>
      </c>
      <c r="D9" s="31" t="s">
        <v>59</v>
      </c>
      <c r="E9" s="31" t="s">
        <v>60</v>
      </c>
      <c r="F9" s="31" t="s">
        <v>9</v>
      </c>
      <c r="G9" s="31" t="s">
        <v>61</v>
      </c>
      <c r="H9" s="31" t="s">
        <v>63</v>
      </c>
      <c r="I9" s="31" t="s">
        <v>62</v>
      </c>
    </row>
    <row r="10" spans="1:78" outlineLevel="1" x14ac:dyDescent="0.2">
      <c r="B10" s="9">
        <v>0.66570838487475181</v>
      </c>
      <c r="C10" s="9">
        <v>0.66154707846240435</v>
      </c>
      <c r="D10" s="9">
        <v>7.5511512357090416</v>
      </c>
      <c r="E10" s="9">
        <v>12.979681473269709</v>
      </c>
      <c r="F10" s="32">
        <v>245</v>
      </c>
      <c r="G10" s="32">
        <v>5</v>
      </c>
      <c r="H10" s="33">
        <v>1.9698562125960952</v>
      </c>
      <c r="I10" s="34">
        <v>0.95</v>
      </c>
    </row>
    <row r="11" spans="1:78" x14ac:dyDescent="0.2">
      <c r="A11" s="47"/>
    </row>
    <row r="12" spans="1:78" hidden="1" x14ac:dyDescent="0.2">
      <c r="A12" s="25" t="s">
        <v>178</v>
      </c>
    </row>
    <row r="13" spans="1:78" ht="12" outlineLevel="1" thickBot="1" x14ac:dyDescent="0.25">
      <c r="A13" s="35" t="s">
        <v>65</v>
      </c>
      <c r="B13" s="28" t="s">
        <v>66</v>
      </c>
      <c r="C13" s="28" t="s">
        <v>67</v>
      </c>
      <c r="D13" s="28" t="s">
        <v>68</v>
      </c>
      <c r="E13" s="28" t="s">
        <v>69</v>
      </c>
      <c r="F13" s="28" t="s">
        <v>138</v>
      </c>
      <c r="G13" s="28" t="s">
        <v>139</v>
      </c>
      <c r="H13" s="31" t="s">
        <v>72</v>
      </c>
      <c r="I13" s="31" t="s">
        <v>71</v>
      </c>
    </row>
    <row r="14" spans="1:78" outlineLevel="1" x14ac:dyDescent="0.2">
      <c r="A14" s="36" t="s">
        <v>73</v>
      </c>
      <c r="B14" s="6">
        <v>101.66164588682072</v>
      </c>
      <c r="C14" s="6">
        <v>3.0845125210762334</v>
      </c>
      <c r="D14" s="6">
        <v>32.958739895583058</v>
      </c>
      <c r="E14" s="6">
        <v>2.9493064965708288E-91</v>
      </c>
      <c r="F14" s="6">
        <v>95.585599734348264</v>
      </c>
      <c r="G14" s="6">
        <v>107.73769203929318</v>
      </c>
      <c r="H14" s="9">
        <v>0</v>
      </c>
      <c r="I14" s="9">
        <v>0</v>
      </c>
    </row>
    <row r="15" spans="1:78" outlineLevel="1" x14ac:dyDescent="0.2">
      <c r="A15" s="36" t="s">
        <v>1</v>
      </c>
      <c r="B15" s="6">
        <v>0.93188750279877264</v>
      </c>
      <c r="C15" s="6">
        <v>4.7698543735822239E-2</v>
      </c>
      <c r="D15" s="6">
        <v>19.537022093588838</v>
      </c>
      <c r="E15" s="6">
        <v>1.3755936334556505E-51</v>
      </c>
      <c r="F15" s="6">
        <v>0.83792823008897666</v>
      </c>
      <c r="G15" s="6">
        <v>1.0258467755085687</v>
      </c>
      <c r="H15" s="9">
        <v>1.005824041151075</v>
      </c>
      <c r="I15" s="9">
        <v>0.72974914370078048</v>
      </c>
    </row>
    <row r="16" spans="1:78" outlineLevel="1" x14ac:dyDescent="0.2">
      <c r="A16" s="36" t="s">
        <v>2</v>
      </c>
      <c r="B16" s="6">
        <v>-7.7726853247574612E-2</v>
      </c>
      <c r="C16" s="6">
        <v>4.8122459720092561E-2</v>
      </c>
      <c r="D16" s="6">
        <v>-1.6151887019008992</v>
      </c>
      <c r="E16" s="6">
        <v>0.10757821255129181</v>
      </c>
      <c r="F16" s="6">
        <v>-0.17252117949260429</v>
      </c>
      <c r="G16" s="6">
        <v>1.7067472997455063E-2</v>
      </c>
      <c r="H16" s="9">
        <v>1.0028524800730823</v>
      </c>
      <c r="I16" s="9">
        <v>-6.0241532990979473E-2</v>
      </c>
    </row>
    <row r="17" spans="1:85" outlineLevel="1" x14ac:dyDescent="0.2">
      <c r="A17" s="36" t="s">
        <v>3</v>
      </c>
      <c r="B17" s="6">
        <v>5.2651424631669164E-2</v>
      </c>
      <c r="C17" s="37">
        <v>4.7832725080884948E-3</v>
      </c>
      <c r="D17" s="6">
        <v>11.007406444570284</v>
      </c>
      <c r="E17" s="6">
        <v>4.2645686116703389E-23</v>
      </c>
      <c r="F17" s="6">
        <v>4.3229065565070939E-2</v>
      </c>
      <c r="G17" s="6">
        <v>6.2073783698267389E-2</v>
      </c>
      <c r="H17" s="9">
        <v>1.0035717212097941</v>
      </c>
      <c r="I17" s="9">
        <v>0.41068934068424334</v>
      </c>
    </row>
    <row r="18" spans="1:85" x14ac:dyDescent="0.2">
      <c r="A18" s="47"/>
    </row>
    <row r="19" spans="1:85" hidden="1" x14ac:dyDescent="0.2">
      <c r="A19" s="25" t="s">
        <v>180</v>
      </c>
    </row>
    <row r="20" spans="1:85" ht="12" hidden="1" outlineLevel="1" thickBot="1" x14ac:dyDescent="0.25">
      <c r="A20" s="35" t="s">
        <v>75</v>
      </c>
      <c r="B20" s="28" t="s">
        <v>79</v>
      </c>
      <c r="C20" s="28" t="s">
        <v>80</v>
      </c>
      <c r="D20" s="28" t="s">
        <v>81</v>
      </c>
      <c r="E20" s="28" t="s">
        <v>82</v>
      </c>
      <c r="F20" s="28" t="s">
        <v>69</v>
      </c>
    </row>
    <row r="21" spans="1:85" hidden="1" outlineLevel="1" x14ac:dyDescent="0.2">
      <c r="A21" s="21" t="s">
        <v>76</v>
      </c>
      <c r="B21" s="30">
        <v>3</v>
      </c>
      <c r="C21" s="38">
        <v>27365.407718723389</v>
      </c>
      <c r="D21" s="38">
        <v>9121.8025729077963</v>
      </c>
      <c r="E21" s="29">
        <v>159.97581502276606</v>
      </c>
      <c r="F21" s="29">
        <v>4.612686001756051E-57</v>
      </c>
    </row>
    <row r="22" spans="1:85" hidden="1" outlineLevel="1" x14ac:dyDescent="0.2">
      <c r="A22" s="21" t="s">
        <v>77</v>
      </c>
      <c r="B22" s="30">
        <v>241</v>
      </c>
      <c r="C22" s="38">
        <v>13741.792281276594</v>
      </c>
      <c r="D22" s="29">
        <v>57.019884984550181</v>
      </c>
    </row>
    <row r="23" spans="1:85" hidden="1" outlineLevel="1" x14ac:dyDescent="0.2">
      <c r="A23" s="21" t="s">
        <v>78</v>
      </c>
      <c r="B23" s="30">
        <v>244</v>
      </c>
      <c r="C23" s="38">
        <v>41107.199999999983</v>
      </c>
    </row>
    <row r="24" spans="1:85" collapsed="1" x14ac:dyDescent="0.2">
      <c r="A24" s="47"/>
    </row>
    <row r="25" spans="1:85" hidden="1" x14ac:dyDescent="0.2">
      <c r="A25" s="25" t="s">
        <v>181</v>
      </c>
    </row>
    <row r="26" spans="1:85" ht="12" outlineLevel="1" thickBot="1" x14ac:dyDescent="0.25">
      <c r="A26" s="26"/>
      <c r="B26" s="28" t="s">
        <v>87</v>
      </c>
      <c r="C26" s="28" t="s">
        <v>88</v>
      </c>
      <c r="D26" s="28" t="s">
        <v>89</v>
      </c>
      <c r="E26" s="28" t="s">
        <v>15</v>
      </c>
      <c r="F26" s="28" t="s">
        <v>16</v>
      </c>
      <c r="G26" s="31" t="s">
        <v>84</v>
      </c>
      <c r="H26" s="31" t="s">
        <v>91</v>
      </c>
      <c r="I26" s="60"/>
    </row>
    <row r="27" spans="1:85" outlineLevel="1" x14ac:dyDescent="0.2">
      <c r="A27" s="21" t="s">
        <v>86</v>
      </c>
      <c r="B27" s="6">
        <v>1.5312920999238078E-14</v>
      </c>
      <c r="C27" s="6">
        <v>7.4892555095178341</v>
      </c>
      <c r="D27" s="6">
        <v>6.0766124273989428</v>
      </c>
      <c r="E27" s="6">
        <v>-19.751899627073158</v>
      </c>
      <c r="F27" s="6">
        <v>17.19474964067112</v>
      </c>
      <c r="G27" s="34">
        <v>3.7829544485168426E-2</v>
      </c>
      <c r="H27" s="33" t="s">
        <v>182</v>
      </c>
      <c r="I27" s="33"/>
    </row>
    <row r="28" spans="1:85" outlineLevel="1" x14ac:dyDescent="0.2"/>
    <row r="29" spans="1:85" x14ac:dyDescent="0.2">
      <c r="A29" s="47"/>
    </row>
    <row r="30" spans="1:85" hidden="1" x14ac:dyDescent="0.2">
      <c r="A30" s="25" t="s">
        <v>183</v>
      </c>
    </row>
    <row r="31" spans="1:85" ht="12" outlineLevel="1" thickBot="1" x14ac:dyDescent="0.25">
      <c r="A31" s="28" t="s">
        <v>153</v>
      </c>
      <c r="B31" s="28" t="s">
        <v>154</v>
      </c>
      <c r="C31" s="28" t="s">
        <v>155</v>
      </c>
      <c r="D31" s="28" t="s">
        <v>195</v>
      </c>
      <c r="E31" s="28" t="s">
        <v>196</v>
      </c>
      <c r="F31" s="28" t="s">
        <v>156</v>
      </c>
      <c r="G31" s="28" t="s">
        <v>197</v>
      </c>
      <c r="H31" s="28" t="s">
        <v>198</v>
      </c>
      <c r="I31" s="35" t="s">
        <v>157</v>
      </c>
      <c r="J31" s="35" t="s">
        <v>184</v>
      </c>
      <c r="K31" s="35" t="s">
        <v>185</v>
      </c>
    </row>
    <row r="32" spans="1:85" outlineLevel="1" x14ac:dyDescent="0.2">
      <c r="A32" s="30">
        <v>246</v>
      </c>
      <c r="B32" s="29">
        <v>167.45831025394773</v>
      </c>
      <c r="C32" s="29">
        <v>7.6317887222920255</v>
      </c>
      <c r="D32" s="29">
        <v>152.42478382611998</v>
      </c>
      <c r="E32" s="29">
        <v>182.49183668177548</v>
      </c>
      <c r="F32" s="29">
        <v>1.1064872873890406</v>
      </c>
      <c r="G32" s="29">
        <v>165.27868939672584</v>
      </c>
      <c r="H32" s="29">
        <v>169.63793111116962</v>
      </c>
      <c r="I32" s="61">
        <v>41</v>
      </c>
      <c r="J32" s="61">
        <v>21</v>
      </c>
      <c r="K32" s="61">
        <v>555</v>
      </c>
      <c r="L32" s="61"/>
      <c r="CG32" s="21">
        <v>15.033526427827763</v>
      </c>
    </row>
    <row r="33" spans="1:85" outlineLevel="1" x14ac:dyDescent="0.2">
      <c r="A33" s="30">
        <v>247</v>
      </c>
      <c r="B33" s="29">
        <v>162.84409221700326</v>
      </c>
      <c r="C33" s="29">
        <v>7.5747074607488107</v>
      </c>
      <c r="D33" s="29">
        <v>147.92300766684923</v>
      </c>
      <c r="E33" s="29">
        <v>177.7651767671573</v>
      </c>
      <c r="F33" s="29">
        <v>0.59691551443526325</v>
      </c>
      <c r="G33" s="29">
        <v>161.66825448249796</v>
      </c>
      <c r="H33" s="29">
        <v>164.01992995150857</v>
      </c>
      <c r="I33" s="61">
        <v>36</v>
      </c>
      <c r="J33" s="61">
        <v>-6</v>
      </c>
      <c r="K33" s="61">
        <v>516</v>
      </c>
      <c r="L33" s="61"/>
      <c r="CG33" s="21">
        <v>14.921084550154038</v>
      </c>
    </row>
    <row r="34" spans="1:85" outlineLevel="1" x14ac:dyDescent="0.2">
      <c r="A34" s="30">
        <v>248</v>
      </c>
      <c r="B34" s="29">
        <v>162.0776606902991</v>
      </c>
      <c r="C34" s="29">
        <v>7.5675855787260318</v>
      </c>
      <c r="D34" s="29">
        <v>147.170605223693</v>
      </c>
      <c r="E34" s="29">
        <v>176.98471615690519</v>
      </c>
      <c r="F34" s="29">
        <v>0.49846414795051219</v>
      </c>
      <c r="G34" s="29">
        <v>161.09575799170236</v>
      </c>
      <c r="H34" s="29">
        <v>163.05956338889584</v>
      </c>
      <c r="I34" s="61">
        <v>35</v>
      </c>
      <c r="J34" s="61">
        <v>0</v>
      </c>
      <c r="K34" s="61">
        <v>528</v>
      </c>
      <c r="L34" s="61"/>
      <c r="CG34" s="21">
        <v>14.90705546660609</v>
      </c>
    </row>
    <row r="35" spans="1:85" outlineLevel="1" x14ac:dyDescent="0.2">
      <c r="A35" s="30">
        <v>249</v>
      </c>
      <c r="B35" s="29">
        <v>165.58654030083207</v>
      </c>
      <c r="C35" s="29">
        <v>7.5996282987883523</v>
      </c>
      <c r="D35" s="29">
        <v>150.61636528304274</v>
      </c>
      <c r="E35" s="29">
        <v>180.5567153186214</v>
      </c>
      <c r="F35" s="29">
        <v>0.85700950706194534</v>
      </c>
      <c r="G35" s="29">
        <v>163.89835479909217</v>
      </c>
      <c r="H35" s="29">
        <v>167.27472580257196</v>
      </c>
      <c r="I35" s="61">
        <v>46</v>
      </c>
      <c r="J35" s="61">
        <v>-2</v>
      </c>
      <c r="K35" s="61">
        <v>397</v>
      </c>
      <c r="L35" s="61"/>
      <c r="CG35" s="21">
        <v>14.97017501778933</v>
      </c>
    </row>
    <row r="36" spans="1:85" outlineLevel="1" x14ac:dyDescent="0.2">
      <c r="A36" s="30">
        <v>250</v>
      </c>
      <c r="B36" s="29">
        <v>149.01386390631887</v>
      </c>
      <c r="C36" s="29">
        <v>7.6409936758917292</v>
      </c>
      <c r="D36" s="29">
        <v>133.96220504345607</v>
      </c>
      <c r="E36" s="29">
        <v>164.06552276918168</v>
      </c>
      <c r="F36" s="29">
        <v>1.1682890782966358</v>
      </c>
      <c r="G36" s="29">
        <v>146.71250240732809</v>
      </c>
      <c r="H36" s="29">
        <v>151.31522540530966</v>
      </c>
      <c r="I36" s="61">
        <v>27</v>
      </c>
      <c r="J36" s="61">
        <v>20</v>
      </c>
      <c r="K36" s="61">
        <v>451</v>
      </c>
      <c r="L36" s="61"/>
      <c r="CG36" s="21">
        <v>15.051658862862798</v>
      </c>
    </row>
    <row r="37" spans="1:85" outlineLevel="1" x14ac:dyDescent="0.2">
      <c r="A37" s="23" t="s">
        <v>39</v>
      </c>
      <c r="I37" s="61"/>
      <c r="J37" s="61"/>
      <c r="K37" s="61"/>
      <c r="L37" s="61"/>
    </row>
    <row r="38" spans="1:85" outlineLevel="1" x14ac:dyDescent="0.2"/>
    <row r="39" spans="1:85" outlineLevel="1" x14ac:dyDescent="0.2"/>
    <row r="40" spans="1:85" outlineLevel="1" x14ac:dyDescent="0.2"/>
    <row r="41" spans="1:85" outlineLevel="1" x14ac:dyDescent="0.2"/>
    <row r="42" spans="1:85" outlineLevel="1" x14ac:dyDescent="0.2"/>
    <row r="43" spans="1:85" outlineLevel="1" x14ac:dyDescent="0.2"/>
    <row r="44" spans="1:85" outlineLevel="1" x14ac:dyDescent="0.2"/>
    <row r="45" spans="1:85" outlineLevel="1" x14ac:dyDescent="0.2"/>
    <row r="46" spans="1:85" outlineLevel="1" x14ac:dyDescent="0.2"/>
    <row r="47" spans="1:85" outlineLevel="1" x14ac:dyDescent="0.2"/>
    <row r="48" spans="1:85" outlineLevel="1" x14ac:dyDescent="0.2"/>
    <row r="49" spans="1:3" outlineLevel="1" x14ac:dyDescent="0.2"/>
    <row r="50" spans="1:3" outlineLevel="1" x14ac:dyDescent="0.2"/>
    <row r="51" spans="1:3" outlineLevel="1" x14ac:dyDescent="0.2"/>
    <row r="52" spans="1:3" outlineLevel="1" x14ac:dyDescent="0.2"/>
    <row r="53" spans="1:3" outlineLevel="1" x14ac:dyDescent="0.2"/>
    <row r="54" spans="1:3" outlineLevel="1" x14ac:dyDescent="0.2"/>
    <row r="55" spans="1:3" outlineLevel="1" x14ac:dyDescent="0.2"/>
    <row r="56" spans="1:3" outlineLevel="1" x14ac:dyDescent="0.2"/>
    <row r="57" spans="1:3" outlineLevel="1" x14ac:dyDescent="0.2"/>
    <row r="58" spans="1:3" outlineLevel="1" x14ac:dyDescent="0.2"/>
    <row r="59" spans="1:3" x14ac:dyDescent="0.2">
      <c r="A59" s="66"/>
    </row>
    <row r="60" spans="1:3" hidden="1" x14ac:dyDescent="0.2">
      <c r="A60" s="25" t="s">
        <v>158</v>
      </c>
    </row>
    <row r="61" spans="1:3" outlineLevel="1" x14ac:dyDescent="0.2"/>
    <row r="62" spans="1:3" outlineLevel="1" x14ac:dyDescent="0.2"/>
    <row r="63" spans="1:3" outlineLevel="1" x14ac:dyDescent="0.2">
      <c r="C63" s="39" t="b">
        <v>0</v>
      </c>
    </row>
    <row r="64" spans="1:3" outlineLevel="1" x14ac:dyDescent="0.2"/>
    <row r="65" outlineLevel="1" x14ac:dyDescent="0.2"/>
    <row r="66" outlineLevel="1" x14ac:dyDescent="0.2"/>
    <row r="67" outlineLevel="1" x14ac:dyDescent="0.2"/>
    <row r="68" outlineLevel="1" x14ac:dyDescent="0.2"/>
    <row r="69" outlineLevel="1" x14ac:dyDescent="0.2"/>
    <row r="70" outlineLevel="1" x14ac:dyDescent="0.2"/>
    <row r="71" outlineLevel="1" x14ac:dyDescent="0.2"/>
    <row r="72" outlineLevel="1" x14ac:dyDescent="0.2"/>
    <row r="73" outlineLevel="1" x14ac:dyDescent="0.2"/>
    <row r="74" outlineLevel="1" x14ac:dyDescent="0.2"/>
    <row r="75" outlineLevel="1" x14ac:dyDescent="0.2"/>
    <row r="76" outlineLevel="1" x14ac:dyDescent="0.2"/>
    <row r="77" outlineLevel="1" x14ac:dyDescent="0.2"/>
    <row r="78" outlineLevel="1" x14ac:dyDescent="0.2"/>
    <row r="79" outlineLevel="1" x14ac:dyDescent="0.2"/>
    <row r="80" outlineLevel="1" x14ac:dyDescent="0.2"/>
    <row r="81" spans="1:1" x14ac:dyDescent="0.2">
      <c r="A81" s="66"/>
    </row>
    <row r="82" spans="1:1" hidden="1" x14ac:dyDescent="0.2">
      <c r="A82" s="25" t="s">
        <v>159</v>
      </c>
    </row>
    <row r="83" spans="1:1" outlineLevel="1" x14ac:dyDescent="0.2"/>
    <row r="84" spans="1:1" outlineLevel="1" x14ac:dyDescent="0.2"/>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x14ac:dyDescent="0.2">
      <c r="A103" s="66"/>
    </row>
    <row r="104" spans="1:1" hidden="1" x14ac:dyDescent="0.2">
      <c r="A104" s="25" t="s">
        <v>160</v>
      </c>
    </row>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5" spans="1:1" x14ac:dyDescent="0.2">
      <c r="A125" s="66"/>
    </row>
    <row r="126" spans="1:1" hidden="1" x14ac:dyDescent="0.2">
      <c r="A126" s="25" t="s">
        <v>161</v>
      </c>
    </row>
    <row r="127" spans="1:1" outlineLevel="1" x14ac:dyDescent="0.2"/>
    <row r="128" spans="1:1" outlineLevel="1" x14ac:dyDescent="0.2"/>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outlineLevel="1" x14ac:dyDescent="0.2"/>
    <row r="146" spans="1:1" outlineLevel="1" x14ac:dyDescent="0.2"/>
    <row r="147" spans="1:1" x14ac:dyDescent="0.2">
      <c r="A147" s="66"/>
    </row>
    <row r="148" spans="1:1" hidden="1" x14ac:dyDescent="0.2">
      <c r="A148" s="25" t="s">
        <v>162</v>
      </c>
    </row>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outlineLevel="1" x14ac:dyDescent="0.2"/>
    <row r="166" spans="1:1" outlineLevel="1" x14ac:dyDescent="0.2"/>
    <row r="167" spans="1:1" outlineLevel="1" x14ac:dyDescent="0.2"/>
    <row r="168" spans="1:1" outlineLevel="1" x14ac:dyDescent="0.2"/>
    <row r="169" spans="1:1" x14ac:dyDescent="0.2">
      <c r="A169" s="66"/>
    </row>
    <row r="170" spans="1:1" hidden="1" x14ac:dyDescent="0.2">
      <c r="A170" s="25" t="s">
        <v>163</v>
      </c>
    </row>
    <row r="171" spans="1:1" hidden="1" outlineLevel="1" x14ac:dyDescent="0.2"/>
    <row r="172" spans="1:1" hidden="1" outlineLevel="1" x14ac:dyDescent="0.2">
      <c r="A172" s="62" t="s">
        <v>164</v>
      </c>
    </row>
    <row r="173" spans="1:1" hidden="1" outlineLevel="1" x14ac:dyDescent="0.2"/>
    <row r="174" spans="1:1" hidden="1" outlineLevel="1" x14ac:dyDescent="0.2"/>
    <row r="175" spans="1:1" hidden="1" outlineLevel="1" x14ac:dyDescent="0.2"/>
    <row r="176" spans="1:1" hidden="1" outlineLevel="1" x14ac:dyDescent="0.2"/>
    <row r="177" hidden="1" outlineLevel="1" x14ac:dyDescent="0.2"/>
    <row r="178" hidden="1" outlineLevel="1" x14ac:dyDescent="0.2"/>
    <row r="179" hidden="1" outlineLevel="1" x14ac:dyDescent="0.2"/>
    <row r="180" hidden="1" outlineLevel="1" x14ac:dyDescent="0.2"/>
    <row r="181" hidden="1" outlineLevel="1" x14ac:dyDescent="0.2"/>
    <row r="182" hidden="1" outlineLevel="1" x14ac:dyDescent="0.2"/>
    <row r="183" hidden="1" outlineLevel="1" x14ac:dyDescent="0.2"/>
    <row r="184" hidden="1" outlineLevel="1" x14ac:dyDescent="0.2"/>
    <row r="185" hidden="1" outlineLevel="1" x14ac:dyDescent="0.2"/>
    <row r="186" hidden="1" outlineLevel="1" x14ac:dyDescent="0.2"/>
    <row r="187" hidden="1" outlineLevel="1" x14ac:dyDescent="0.2"/>
    <row r="188" hidden="1" outlineLevel="1" x14ac:dyDescent="0.2"/>
    <row r="189" hidden="1" outlineLevel="1" x14ac:dyDescent="0.2"/>
    <row r="190" hidden="1" outlineLevel="1" x14ac:dyDescent="0.2"/>
    <row r="191" hidden="1" outlineLevel="1" x14ac:dyDescent="0.2"/>
    <row r="192" hidden="1" outlineLevel="1" x14ac:dyDescent="0.2"/>
    <row r="193" spans="1:1" hidden="1" outlineLevel="1" x14ac:dyDescent="0.2"/>
    <row r="194" spans="1:1" hidden="1" outlineLevel="1" x14ac:dyDescent="0.2">
      <c r="A194" s="62" t="s">
        <v>186</v>
      </c>
    </row>
    <row r="195" spans="1:1" hidden="1" outlineLevel="1" x14ac:dyDescent="0.2"/>
    <row r="196" spans="1:1" hidden="1" outlineLevel="1" x14ac:dyDescent="0.2"/>
    <row r="197" spans="1:1" hidden="1" outlineLevel="1" x14ac:dyDescent="0.2"/>
    <row r="198" spans="1:1" hidden="1" outlineLevel="1" x14ac:dyDescent="0.2"/>
    <row r="199" spans="1:1" hidden="1" outlineLevel="1" x14ac:dyDescent="0.2"/>
    <row r="200" spans="1:1" hidden="1" outlineLevel="1" x14ac:dyDescent="0.2"/>
    <row r="201" spans="1:1" hidden="1" outlineLevel="1" x14ac:dyDescent="0.2"/>
    <row r="202" spans="1:1" hidden="1" outlineLevel="1" x14ac:dyDescent="0.2"/>
    <row r="203" spans="1:1" hidden="1" outlineLevel="1" x14ac:dyDescent="0.2"/>
    <row r="204" spans="1:1" hidden="1" outlineLevel="1" x14ac:dyDescent="0.2"/>
    <row r="205" spans="1:1" hidden="1" outlineLevel="1" x14ac:dyDescent="0.2"/>
    <row r="206" spans="1:1" hidden="1" outlineLevel="1" x14ac:dyDescent="0.2"/>
    <row r="207" spans="1:1" hidden="1" outlineLevel="1" x14ac:dyDescent="0.2"/>
    <row r="208" spans="1:1" hidden="1" outlineLevel="1" x14ac:dyDescent="0.2"/>
    <row r="209" spans="1:1" hidden="1" outlineLevel="1" x14ac:dyDescent="0.2"/>
    <row r="210" spans="1:1" hidden="1" outlineLevel="1" x14ac:dyDescent="0.2"/>
    <row r="211" spans="1:1" hidden="1" outlineLevel="1" x14ac:dyDescent="0.2"/>
    <row r="212" spans="1:1" hidden="1" outlineLevel="1" x14ac:dyDescent="0.2"/>
    <row r="213" spans="1:1" hidden="1" outlineLevel="1" x14ac:dyDescent="0.2"/>
    <row r="214" spans="1:1" hidden="1" outlineLevel="1" x14ac:dyDescent="0.2"/>
    <row r="215" spans="1:1" hidden="1" outlineLevel="1" x14ac:dyDescent="0.2"/>
    <row r="216" spans="1:1" hidden="1" outlineLevel="1" x14ac:dyDescent="0.2">
      <c r="A216" s="62" t="s">
        <v>187</v>
      </c>
    </row>
    <row r="217" spans="1:1" hidden="1" outlineLevel="1" x14ac:dyDescent="0.2"/>
    <row r="218" spans="1:1" hidden="1" outlineLevel="1" x14ac:dyDescent="0.2"/>
    <row r="219" spans="1:1" hidden="1" outlineLevel="1" x14ac:dyDescent="0.2"/>
    <row r="220" spans="1:1" hidden="1" outlineLevel="1" x14ac:dyDescent="0.2"/>
    <row r="221" spans="1:1" hidden="1" outlineLevel="1" x14ac:dyDescent="0.2"/>
    <row r="222" spans="1:1" hidden="1" outlineLevel="1" x14ac:dyDescent="0.2"/>
    <row r="223" spans="1:1" hidden="1" outlineLevel="1" x14ac:dyDescent="0.2"/>
    <row r="224" spans="1:1" hidden="1" outlineLevel="1" x14ac:dyDescent="0.2"/>
    <row r="225" spans="1:1" hidden="1" outlineLevel="1" x14ac:dyDescent="0.2"/>
    <row r="226" spans="1:1" hidden="1" outlineLevel="1" x14ac:dyDescent="0.2"/>
    <row r="227" spans="1:1" hidden="1" outlineLevel="1" x14ac:dyDescent="0.2"/>
    <row r="228" spans="1:1" hidden="1" outlineLevel="1" x14ac:dyDescent="0.2"/>
    <row r="229" spans="1:1" hidden="1" outlineLevel="1" x14ac:dyDescent="0.2"/>
    <row r="230" spans="1:1" hidden="1" outlineLevel="1" x14ac:dyDescent="0.2"/>
    <row r="231" spans="1:1" hidden="1" outlineLevel="1" x14ac:dyDescent="0.2"/>
    <row r="232" spans="1:1" hidden="1" outlineLevel="1" x14ac:dyDescent="0.2"/>
    <row r="233" spans="1:1" hidden="1" outlineLevel="1" x14ac:dyDescent="0.2"/>
    <row r="234" spans="1:1" hidden="1" outlineLevel="1" x14ac:dyDescent="0.2"/>
    <row r="235" spans="1:1" hidden="1" outlineLevel="1" x14ac:dyDescent="0.2"/>
    <row r="236" spans="1:1" hidden="1" outlineLevel="1" x14ac:dyDescent="0.2"/>
    <row r="237" spans="1:1" hidden="1" outlineLevel="1" x14ac:dyDescent="0.2"/>
    <row r="238" spans="1:1" collapsed="1" x14ac:dyDescent="0.2">
      <c r="A238" s="66"/>
    </row>
    <row r="241" spans="1:1" x14ac:dyDescent="0.2">
      <c r="A241" s="23" t="s">
        <v>32</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243"/>
  <sheetViews>
    <sheetView showGridLines="0" showRowColHeaders="0" zoomScaleNormal="100" workbookViewId="0">
      <selection activeCell="B1" sqref="B1"/>
    </sheetView>
  </sheetViews>
  <sheetFormatPr defaultRowHeight="11.25" outlineLevelRow="1" x14ac:dyDescent="0.2"/>
  <cols>
    <col min="1" max="1" width="15.7109375" style="21" customWidth="1"/>
    <col min="2" max="10" width="10.7109375" style="21" customWidth="1"/>
    <col min="11" max="77" width="9.140625" style="21"/>
    <col min="78" max="78" width="64.85546875" style="21" bestFit="1" customWidth="1"/>
    <col min="79" max="16384" width="9.140625" style="21"/>
  </cols>
  <sheetData>
    <row r="1" spans="1:78" x14ac:dyDescent="0.2">
      <c r="A1" s="22" t="s">
        <v>47</v>
      </c>
      <c r="B1" s="21" t="s">
        <v>199</v>
      </c>
      <c r="M1" s="23" t="s">
        <v>130</v>
      </c>
      <c r="N1" s="23" t="s">
        <v>131</v>
      </c>
      <c r="O1" s="23" t="s">
        <v>136</v>
      </c>
      <c r="Q1" s="23" t="s">
        <v>66</v>
      </c>
      <c r="R1" s="23" t="s">
        <v>38</v>
      </c>
      <c r="U1" s="23" t="s">
        <v>137</v>
      </c>
      <c r="Z1" s="58" t="s">
        <v>200</v>
      </c>
      <c r="BZ1" s="24" t="s">
        <v>200</v>
      </c>
    </row>
    <row r="2" spans="1:78" ht="11.25" customHeight="1" x14ac:dyDescent="0.2">
      <c r="A2" s="22" t="s">
        <v>51</v>
      </c>
      <c r="C2" s="21" t="s">
        <v>6</v>
      </c>
      <c r="Q2" s="23" t="s">
        <v>212</v>
      </c>
      <c r="R2" s="23" t="s">
        <v>213</v>
      </c>
      <c r="S2" s="23" t="s">
        <v>132</v>
      </c>
      <c r="AA2" s="58" t="str">
        <f>"Forecasts and " &amp; TEXT($I$10, "0.0%") &amp; " confidence limits for means and forecasts
Model 4.0 for Y    (3 variables, no constant, n=245)"</f>
        <v>Forecasts and 95.0% confidence limits for means and forecasts
Model 4.0 for Y    (3 variables, no constant, n=245)</v>
      </c>
    </row>
    <row r="3" spans="1:78" ht="11.25" hidden="1" customHeight="1" outlineLevel="1" x14ac:dyDescent="0.2">
      <c r="A3" s="22" t="s">
        <v>52</v>
      </c>
      <c r="AA3" s="58" t="str">
        <f>IF($A$34 &lt;&gt; "","Actual and Predicted -vs- Observation # with " &amp; TEXT($I$10, "0.0%") &amp; " confidence limits
Model 4.0 for Y    (3 variables, no constant, n=245)","Actual and Predicted -vs- Observation #
Model 4.0 for Y    (3 variables, no constant, n=245)")</f>
        <v>Actual and Predicted -vs- Observation # with 95.0% confidence limits
Model 4.0 for Y    (3 variables, no constant, n=245)</v>
      </c>
    </row>
    <row r="4" spans="1:78" hidden="1" outlineLevel="1" x14ac:dyDescent="0.2">
      <c r="A4" s="21" t="s">
        <v>201</v>
      </c>
    </row>
    <row r="5" spans="1:78" hidden="1" outlineLevel="1" x14ac:dyDescent="0.2">
      <c r="A5" s="22" t="s">
        <v>54</v>
      </c>
    </row>
    <row r="6" spans="1:78" hidden="1" outlineLevel="1" x14ac:dyDescent="0.2">
      <c r="A6" s="21" t="s">
        <v>202</v>
      </c>
    </row>
    <row r="7" spans="1:78" collapsed="1" x14ac:dyDescent="0.2">
      <c r="A7" s="47"/>
      <c r="J7" s="23" t="s">
        <v>134</v>
      </c>
      <c r="K7" s="23" t="s">
        <v>214</v>
      </c>
    </row>
    <row r="8" spans="1:78" hidden="1" x14ac:dyDescent="0.2">
      <c r="A8" s="25" t="s">
        <v>203</v>
      </c>
    </row>
    <row r="9" spans="1:78" ht="12" outlineLevel="1" thickBot="1" x14ac:dyDescent="0.25">
      <c r="A9" s="26"/>
      <c r="B9" s="31" t="s">
        <v>57</v>
      </c>
      <c r="C9" s="31" t="s">
        <v>58</v>
      </c>
      <c r="D9" s="31" t="s">
        <v>59</v>
      </c>
      <c r="E9" s="31" t="s">
        <v>204</v>
      </c>
      <c r="F9" s="31" t="s">
        <v>9</v>
      </c>
      <c r="G9" s="31" t="s">
        <v>61</v>
      </c>
      <c r="H9" s="31" t="s">
        <v>63</v>
      </c>
      <c r="I9" s="31" t="s">
        <v>62</v>
      </c>
    </row>
    <row r="10" spans="1:78" outlineLevel="1" x14ac:dyDescent="0.2">
      <c r="B10" s="9">
        <f xml:space="preserve"> 1 - C24 / C25</f>
        <v>0.98827148129621822</v>
      </c>
      <c r="C10" s="9">
        <f>1-D10^2/E10^2</f>
        <v>0.98812608643625399</v>
      </c>
      <c r="D10" s="9">
        <f xml:space="preserve"> SQRT(D24)</f>
        <v>17.684244918414318</v>
      </c>
      <c r="E10" s="9">
        <f xml:space="preserve"> SQRT(C25 / B25)</f>
        <v>162.28918507354928</v>
      </c>
      <c r="F10" s="32">
        <v>245</v>
      </c>
      <c r="G10" s="32">
        <v>5</v>
      </c>
      <c r="H10" s="9">
        <f>TINV(1 - $I$10, F10 - 3)</f>
        <v>1.9698151341354435</v>
      </c>
      <c r="I10" s="34">
        <v>0.95</v>
      </c>
    </row>
    <row r="11" spans="1:78" outlineLevel="1" x14ac:dyDescent="0.2">
      <c r="A11" s="21" t="s">
        <v>205</v>
      </c>
    </row>
    <row r="12" spans="1:78" outlineLevel="1" x14ac:dyDescent="0.2">
      <c r="A12" s="21" t="s">
        <v>206</v>
      </c>
    </row>
    <row r="13" spans="1:78" x14ac:dyDescent="0.2">
      <c r="A13" s="47"/>
    </row>
    <row r="14" spans="1:78" hidden="1" x14ac:dyDescent="0.2">
      <c r="A14" s="25" t="s">
        <v>207</v>
      </c>
    </row>
    <row r="15" spans="1:78" ht="12" outlineLevel="1" thickBot="1" x14ac:dyDescent="0.25">
      <c r="A15" s="35" t="s">
        <v>65</v>
      </c>
      <c r="B15" s="28" t="s">
        <v>66</v>
      </c>
      <c r="C15" s="28" t="s">
        <v>67</v>
      </c>
      <c r="D15" s="69" t="s">
        <v>68</v>
      </c>
      <c r="E15" s="69" t="s">
        <v>69</v>
      </c>
      <c r="F15" s="28" t="str">
        <f>IF($I$10&gt;99%,("Lower"&amp;TEXT($I$10,"0.0%")),("Lower"&amp;TEXT($I$10,"0%")))</f>
        <v>Lower95%</v>
      </c>
      <c r="G15" s="28" t="str">
        <f>IF($I$10&gt;99%,("Upper"&amp;TEXT($I$10,"0.0%")),("Upper"&amp;TEXT($I$10,"0%")))</f>
        <v>Upper95%</v>
      </c>
      <c r="H15" s="70"/>
      <c r="I15" s="60"/>
    </row>
    <row r="16" spans="1:78" outlineLevel="1" x14ac:dyDescent="0.2">
      <c r="A16" s="36" t="s">
        <v>1</v>
      </c>
      <c r="B16" s="6">
        <v>1.8763340380746309</v>
      </c>
      <c r="C16" s="6">
        <v>8.9301394487231678E-2</v>
      </c>
      <c r="D16" s="6">
        <f>B16/ C16</f>
        <v>21.011251267111057</v>
      </c>
      <c r="E16" s="6">
        <f>TDIST(ABS(D16),$F$10 - 3,2)</f>
        <v>1.753561830043864E-56</v>
      </c>
      <c r="F16" s="6">
        <f>B16 - $H$10 * C16</f>
        <v>1.7004267997142826</v>
      </c>
      <c r="G16" s="6">
        <f>B16 + $H$10 * C16</f>
        <v>2.0522412764349793</v>
      </c>
      <c r="H16" s="9"/>
      <c r="I16" s="33"/>
    </row>
    <row r="17" spans="1:9" outlineLevel="1" x14ac:dyDescent="0.2">
      <c r="A17" s="36" t="s">
        <v>2</v>
      </c>
      <c r="B17" s="6">
        <v>-0.11577928277067767</v>
      </c>
      <c r="C17" s="6">
        <v>0.11266684740125422</v>
      </c>
      <c r="D17" s="6">
        <f t="shared" ref="D17:D18" si="0">B17/ C17</f>
        <v>-1.0276251216858741</v>
      </c>
      <c r="E17" s="6">
        <f t="shared" ref="E17:E18" si="1">TDIST(ABS(D17),$F$10 - 3,2)</f>
        <v>0.30515222728626618</v>
      </c>
      <c r="F17" s="6">
        <f t="shared" ref="F17:F18" si="2">B17 - $H$10 * C17</f>
        <v>-0.33771214389699677</v>
      </c>
      <c r="G17" s="6">
        <f t="shared" ref="G17:G18" si="3">B17 + $H$10 * C17</f>
        <v>0.10615357835564146</v>
      </c>
      <c r="H17" s="9"/>
      <c r="I17" s="33"/>
    </row>
    <row r="18" spans="1:9" outlineLevel="1" x14ac:dyDescent="0.2">
      <c r="A18" s="36" t="s">
        <v>3</v>
      </c>
      <c r="B18" s="6">
        <v>0.18145143249361972</v>
      </c>
      <c r="C18" s="37">
        <v>6.459594834102883E-3</v>
      </c>
      <c r="D18" s="6">
        <f t="shared" si="0"/>
        <v>28.09021883782281</v>
      </c>
      <c r="E18" s="6">
        <f t="shared" si="1"/>
        <v>3.9940092223220939E-78</v>
      </c>
      <c r="F18" s="6">
        <f t="shared" si="2"/>
        <v>0.16872722482902075</v>
      </c>
      <c r="G18" s="6">
        <f t="shared" si="3"/>
        <v>0.1941756401582187</v>
      </c>
      <c r="H18" s="9"/>
      <c r="I18" s="33"/>
    </row>
    <row r="19" spans="1:9" outlineLevel="1" x14ac:dyDescent="0.2"/>
    <row r="20" spans="1:9" x14ac:dyDescent="0.2">
      <c r="A20" s="47"/>
    </row>
    <row r="21" spans="1:9" hidden="1" x14ac:dyDescent="0.2">
      <c r="A21" s="25" t="s">
        <v>208</v>
      </c>
    </row>
    <row r="22" spans="1:9" ht="12" hidden="1" outlineLevel="1" thickBot="1" x14ac:dyDescent="0.25">
      <c r="A22" s="35" t="s">
        <v>75</v>
      </c>
      <c r="B22" s="28" t="s">
        <v>79</v>
      </c>
      <c r="C22" s="28" t="s">
        <v>80</v>
      </c>
      <c r="D22" s="28" t="s">
        <v>81</v>
      </c>
      <c r="E22" s="28" t="s">
        <v>82</v>
      </c>
      <c r="F22" s="28" t="s">
        <v>69</v>
      </c>
    </row>
    <row r="23" spans="1:9" hidden="1" outlineLevel="1" x14ac:dyDescent="0.2">
      <c r="A23" s="21" t="s">
        <v>76</v>
      </c>
      <c r="B23" s="30">
        <v>3</v>
      </c>
      <c r="C23" s="38">
        <f>C25 - C24</f>
        <v>6377074.7305630604</v>
      </c>
      <c r="D23" s="38">
        <f>C23/B23</f>
        <v>2125691.5768543533</v>
      </c>
      <c r="E23" s="29">
        <f>D23/D24</f>
        <v>6797.1555634037359</v>
      </c>
      <c r="F23" s="29">
        <f>FDIST(E23,3,242)</f>
        <v>2.958504213494635E-233</v>
      </c>
    </row>
    <row r="24" spans="1:9" hidden="1" outlineLevel="1" x14ac:dyDescent="0.2">
      <c r="A24" s="21" t="s">
        <v>77</v>
      </c>
      <c r="B24" s="30">
        <v>242</v>
      </c>
      <c r="C24" s="38">
        <v>75681.269436939954</v>
      </c>
      <c r="D24" s="29">
        <f>C24/B24</f>
        <v>312.73251833446261</v>
      </c>
    </row>
    <row r="25" spans="1:9" hidden="1" outlineLevel="1" x14ac:dyDescent="0.2">
      <c r="A25" s="21" t="s">
        <v>78</v>
      </c>
      <c r="B25" s="30">
        <f>B23 + B24</f>
        <v>245</v>
      </c>
      <c r="C25" s="38">
        <v>6452756</v>
      </c>
    </row>
    <row r="26" spans="1:9" collapsed="1" x14ac:dyDescent="0.2">
      <c r="A26" s="47"/>
    </row>
    <row r="27" spans="1:9" hidden="1" x14ac:dyDescent="0.2">
      <c r="A27" s="25" t="s">
        <v>209</v>
      </c>
    </row>
    <row r="28" spans="1:9" ht="12" outlineLevel="1" thickBot="1" x14ac:dyDescent="0.25">
      <c r="A28" s="26"/>
      <c r="B28" s="28" t="s">
        <v>87</v>
      </c>
      <c r="C28" s="28" t="s">
        <v>88</v>
      </c>
      <c r="D28" s="28" t="s">
        <v>89</v>
      </c>
      <c r="E28" s="28" t="s">
        <v>15</v>
      </c>
      <c r="F28" s="28" t="s">
        <v>16</v>
      </c>
      <c r="G28" s="31" t="s">
        <v>84</v>
      </c>
      <c r="H28" s="31" t="s">
        <v>91</v>
      </c>
      <c r="I28" s="60"/>
    </row>
    <row r="29" spans="1:9" outlineLevel="1" x14ac:dyDescent="0.2">
      <c r="A29" s="21" t="s">
        <v>86</v>
      </c>
      <c r="B29" s="6">
        <v>2.4868197860336836</v>
      </c>
      <c r="C29" s="6">
        <v>17.575640544769303</v>
      </c>
      <c r="D29" s="6">
        <v>13.584234765240609</v>
      </c>
      <c r="E29" s="6">
        <v>-59.830188766468865</v>
      </c>
      <c r="F29" s="6">
        <v>66.006899032351015</v>
      </c>
      <c r="G29" s="34">
        <v>8.5027441807602591E-2</v>
      </c>
      <c r="H29" s="33" t="s">
        <v>210</v>
      </c>
      <c r="I29" s="33"/>
    </row>
    <row r="30" spans="1:9" outlineLevel="1" x14ac:dyDescent="0.2"/>
    <row r="31" spans="1:9" x14ac:dyDescent="0.2">
      <c r="A31" s="47"/>
    </row>
    <row r="32" spans="1:9" hidden="1" x14ac:dyDescent="0.2">
      <c r="A32" s="25" t="s">
        <v>211</v>
      </c>
    </row>
    <row r="33" spans="1:85" ht="12" outlineLevel="1" thickBot="1" x14ac:dyDescent="0.25">
      <c r="A33" s="28" t="s">
        <v>153</v>
      </c>
      <c r="B33" s="28" t="s">
        <v>154</v>
      </c>
      <c r="C33" s="28" t="s">
        <v>155</v>
      </c>
      <c r="D33" s="28" t="str">
        <f>IF($I$10&gt;99%,("Low"&amp;TEXT($I$10,"0.0%")&amp;"F"),("Lower"&amp;TEXT($I$10,"0%")&amp;"F"))</f>
        <v>Lower95%F</v>
      </c>
      <c r="E33" s="28" t="str">
        <f>IF($I$10&gt;99%,("Up"&amp;TEXT($I$10,"0.0%")&amp;"F"),("Upper"&amp;TEXT($I$10,"0%")&amp;"F"))</f>
        <v>Upper95%F</v>
      </c>
      <c r="F33" s="28" t="s">
        <v>156</v>
      </c>
      <c r="G33" s="28" t="str">
        <f>IF($I$10&gt;99%,("Low"&amp;TEXT($I$10,"0.0%")&amp;"M"),("Lower"&amp;TEXT($I$10,"0%")&amp;"M"))</f>
        <v>Lower95%M</v>
      </c>
      <c r="H33" s="28" t="str">
        <f>IF($I$10&gt;99%,("Up"&amp;TEXT($I$10,"0.0%")&amp;"M"),("Upper"&amp;TEXT($I$10,"0%")&amp;"M"))</f>
        <v>Upper95%M</v>
      </c>
      <c r="I33" s="35" t="s">
        <v>157</v>
      </c>
      <c r="J33" s="35" t="s">
        <v>184</v>
      </c>
      <c r="K33" s="35" t="s">
        <v>185</v>
      </c>
    </row>
    <row r="34" spans="1:85" outlineLevel="1" x14ac:dyDescent="0.2">
      <c r="A34" s="30">
        <v>246</v>
      </c>
      <c r="B34" s="29">
        <v>175.20387565683458</v>
      </c>
      <c r="C34" s="29">
        <v>17.864616139928309</v>
      </c>
      <c r="D34" s="29">
        <f xml:space="preserve"> B34 - $H$10 * C34</f>
        <v>140.01388441888349</v>
      </c>
      <c r="E34" s="29">
        <f xml:space="preserve"> B34 + $H$10 * C34</f>
        <v>210.39386689478567</v>
      </c>
      <c r="F34" s="29">
        <v>2.5321910458186814</v>
      </c>
      <c r="G34" s="29">
        <f xml:space="preserve"> B34 - $H$10 * F34</f>
        <v>170.21592741225868</v>
      </c>
      <c r="H34" s="29">
        <f xml:space="preserve"> B34 + $H$10 * F34</f>
        <v>180.19182390141049</v>
      </c>
      <c r="I34" s="61">
        <v>41</v>
      </c>
      <c r="J34" s="61">
        <v>21</v>
      </c>
      <c r="K34" s="61">
        <v>555</v>
      </c>
      <c r="L34" s="61"/>
      <c r="CG34" s="21">
        <f xml:space="preserve"> $C$34 * $H$10</f>
        <v>35.189991237951091</v>
      </c>
    </row>
    <row r="35" spans="1:85" outlineLevel="1" x14ac:dyDescent="0.2">
      <c r="A35" s="30">
        <v>247</v>
      </c>
      <c r="B35" s="29">
        <v>161.87164023401854</v>
      </c>
      <c r="C35" s="29">
        <v>17.739277299660113</v>
      </c>
      <c r="D35" s="29">
        <f xml:space="preserve"> B35 - $H$10 * C35</f>
        <v>126.92854334052274</v>
      </c>
      <c r="E35" s="29">
        <f xml:space="preserve"> B35 + $H$10 * C35</f>
        <v>196.81473712751435</v>
      </c>
      <c r="F35" s="29">
        <v>1.3962237570582754</v>
      </c>
      <c r="G35" s="29">
        <f xml:space="preserve"> B35 - $H$10 * F35</f>
        <v>159.1213375467257</v>
      </c>
      <c r="H35" s="29">
        <f xml:space="preserve"> B35 + $H$10 * F35</f>
        <v>164.62194292131139</v>
      </c>
      <c r="I35" s="61">
        <v>36</v>
      </c>
      <c r="J35" s="61">
        <v>-6</v>
      </c>
      <c r="K35" s="61">
        <v>516</v>
      </c>
      <c r="L35" s="61"/>
      <c r="CG35" s="21">
        <f xml:space="preserve"> $C$35 * $H$10</f>
        <v>34.943096893495813</v>
      </c>
    </row>
    <row r="36" spans="1:85" outlineLevel="1" x14ac:dyDescent="0.2">
      <c r="A36" s="30">
        <v>248</v>
      </c>
      <c r="B36" s="29">
        <v>161.47804768924331</v>
      </c>
      <c r="C36" s="29">
        <v>17.722681736100565</v>
      </c>
      <c r="D36" s="29">
        <f xml:space="preserve"> B36 - $H$10 * C36</f>
        <v>126.5676409880066</v>
      </c>
      <c r="E36" s="29">
        <f xml:space="preserve"> B36 + $H$10 * C36</f>
        <v>196.38845439048004</v>
      </c>
      <c r="F36" s="29">
        <v>1.1665888670178444</v>
      </c>
      <c r="G36" s="29">
        <f xml:space="preserve"> B36 - $H$10 * F36</f>
        <v>159.18008328367765</v>
      </c>
      <c r="H36" s="29">
        <f xml:space="preserve"> B36 + $H$10 * F36</f>
        <v>163.77601209480898</v>
      </c>
      <c r="I36" s="61">
        <v>35</v>
      </c>
      <c r="J36" s="61">
        <v>0</v>
      </c>
      <c r="K36" s="61">
        <v>528</v>
      </c>
      <c r="L36" s="61"/>
      <c r="CG36" s="21">
        <f xml:space="preserve"> $C$36 * $H$10</f>
        <v>34.91040670123671</v>
      </c>
    </row>
    <row r="37" spans="1:85" outlineLevel="1" x14ac:dyDescent="0.2">
      <c r="A37" s="30">
        <v>249</v>
      </c>
      <c r="B37" s="29">
        <v>158.5791430169414</v>
      </c>
      <c r="C37" s="29">
        <v>17.790808262895759</v>
      </c>
      <c r="D37" s="29">
        <f xml:space="preserve"> B37 - $H$10 * C37</f>
        <v>123.53453965218743</v>
      </c>
      <c r="E37" s="29">
        <f xml:space="preserve"> B37 + $H$10 * C37</f>
        <v>193.62374638169536</v>
      </c>
      <c r="F37" s="29">
        <v>1.9443097265243794</v>
      </c>
      <c r="G37" s="29">
        <f xml:space="preserve"> B37 - $H$10 * F37</f>
        <v>154.74921229218694</v>
      </c>
      <c r="H37" s="29">
        <f xml:space="preserve"> B37 + $H$10 * F37</f>
        <v>162.40907374169586</v>
      </c>
      <c r="I37" s="61">
        <v>46</v>
      </c>
      <c r="J37" s="61">
        <v>-2</v>
      </c>
      <c r="K37" s="61">
        <v>397</v>
      </c>
      <c r="L37" s="61"/>
      <c r="CG37" s="21">
        <f xml:space="preserve"> $C$37 * $H$10</f>
        <v>35.044603364753968</v>
      </c>
    </row>
    <row r="38" spans="1:85" outlineLevel="1" x14ac:dyDescent="0.2">
      <c r="A38" s="30">
        <v>250</v>
      </c>
      <c r="B38" s="29">
        <v>130.18002942722399</v>
      </c>
      <c r="C38" s="29">
        <v>17.84453774670288</v>
      </c>
      <c r="D38" s="29">
        <f xml:space="preserve"> B38 - $H$10 * C38</f>
        <v>95.029588912117475</v>
      </c>
      <c r="E38" s="29">
        <f xml:space="preserve"> B38 + $H$10 * C38</f>
        <v>165.3304699423305</v>
      </c>
      <c r="F38" s="29">
        <v>2.3864218107956621</v>
      </c>
      <c r="G38" s="29">
        <f xml:space="preserve"> B38 - $H$10 * F38</f>
        <v>125.47921962788779</v>
      </c>
      <c r="H38" s="29">
        <f xml:space="preserve"> B38 + $H$10 * F38</f>
        <v>134.8808392265602</v>
      </c>
      <c r="I38" s="61">
        <v>27</v>
      </c>
      <c r="J38" s="61">
        <v>20</v>
      </c>
      <c r="K38" s="61">
        <v>451</v>
      </c>
      <c r="L38" s="61"/>
      <c r="CG38" s="21">
        <f xml:space="preserve"> $C$38 * $H$10</f>
        <v>35.150440515106517</v>
      </c>
    </row>
    <row r="39" spans="1:85" outlineLevel="1" x14ac:dyDescent="0.2">
      <c r="A39" s="23" t="s">
        <v>39</v>
      </c>
      <c r="I39" s="61"/>
      <c r="J39" s="61"/>
      <c r="K39" s="61"/>
      <c r="L39" s="61"/>
    </row>
    <row r="40" spans="1:85" outlineLevel="1" x14ac:dyDescent="0.2"/>
    <row r="41" spans="1:85" outlineLevel="1" x14ac:dyDescent="0.2"/>
    <row r="42" spans="1:85" outlineLevel="1" x14ac:dyDescent="0.2"/>
    <row r="43" spans="1:85" outlineLevel="1" x14ac:dyDescent="0.2"/>
    <row r="44" spans="1:85" outlineLevel="1" x14ac:dyDescent="0.2"/>
    <row r="45" spans="1:85" outlineLevel="1" x14ac:dyDescent="0.2"/>
    <row r="46" spans="1:85" outlineLevel="1" x14ac:dyDescent="0.2"/>
    <row r="47" spans="1:85" outlineLevel="1" x14ac:dyDescent="0.2"/>
    <row r="48" spans="1:85" outlineLevel="1" x14ac:dyDescent="0.2"/>
    <row r="49" spans="1:1" outlineLevel="1" x14ac:dyDescent="0.2"/>
    <row r="50" spans="1:1" outlineLevel="1" x14ac:dyDescent="0.2"/>
    <row r="51" spans="1:1" outlineLevel="1" x14ac:dyDescent="0.2"/>
    <row r="52" spans="1:1" outlineLevel="1" x14ac:dyDescent="0.2"/>
    <row r="53" spans="1:1" outlineLevel="1" x14ac:dyDescent="0.2"/>
    <row r="54" spans="1:1" outlineLevel="1" x14ac:dyDescent="0.2"/>
    <row r="55" spans="1:1" outlineLevel="1" x14ac:dyDescent="0.2"/>
    <row r="56" spans="1:1" outlineLevel="1" x14ac:dyDescent="0.2"/>
    <row r="57" spans="1:1" outlineLevel="1" x14ac:dyDescent="0.2"/>
    <row r="58" spans="1:1" outlineLevel="1" x14ac:dyDescent="0.2"/>
    <row r="59" spans="1:1" outlineLevel="1" x14ac:dyDescent="0.2"/>
    <row r="60" spans="1:1" outlineLevel="1" x14ac:dyDescent="0.2"/>
    <row r="61" spans="1:1" x14ac:dyDescent="0.2">
      <c r="A61" s="66"/>
    </row>
    <row r="62" spans="1:1" hidden="1" x14ac:dyDescent="0.2">
      <c r="A62" s="25" t="s">
        <v>158</v>
      </c>
    </row>
    <row r="63" spans="1:1" outlineLevel="1" x14ac:dyDescent="0.2"/>
    <row r="64" spans="1:1" outlineLevel="1" x14ac:dyDescent="0.2"/>
    <row r="65" spans="3:3" outlineLevel="1" x14ac:dyDescent="0.2">
      <c r="C65" s="39" t="b">
        <v>0</v>
      </c>
    </row>
    <row r="66" spans="3:3" outlineLevel="1" x14ac:dyDescent="0.2"/>
    <row r="67" spans="3:3" outlineLevel="1" x14ac:dyDescent="0.2"/>
    <row r="68" spans="3:3" outlineLevel="1" x14ac:dyDescent="0.2"/>
    <row r="69" spans="3:3" outlineLevel="1" x14ac:dyDescent="0.2"/>
    <row r="70" spans="3:3" outlineLevel="1" x14ac:dyDescent="0.2"/>
    <row r="71" spans="3:3" outlineLevel="1" x14ac:dyDescent="0.2"/>
    <row r="72" spans="3:3" outlineLevel="1" x14ac:dyDescent="0.2"/>
    <row r="73" spans="3:3" outlineLevel="1" x14ac:dyDescent="0.2"/>
    <row r="74" spans="3:3" outlineLevel="1" x14ac:dyDescent="0.2"/>
    <row r="75" spans="3:3" outlineLevel="1" x14ac:dyDescent="0.2"/>
    <row r="76" spans="3:3" outlineLevel="1" x14ac:dyDescent="0.2"/>
    <row r="77" spans="3:3" outlineLevel="1" x14ac:dyDescent="0.2"/>
    <row r="78" spans="3:3" outlineLevel="1" x14ac:dyDescent="0.2"/>
    <row r="79" spans="3:3" outlineLevel="1" x14ac:dyDescent="0.2"/>
    <row r="80" spans="3:3" outlineLevel="1" x14ac:dyDescent="0.2"/>
    <row r="81" spans="1:1" outlineLevel="1" x14ac:dyDescent="0.2"/>
    <row r="82" spans="1:1" outlineLevel="1" x14ac:dyDescent="0.2"/>
    <row r="83" spans="1:1" x14ac:dyDescent="0.2">
      <c r="A83" s="66"/>
    </row>
    <row r="84" spans="1:1" hidden="1" x14ac:dyDescent="0.2">
      <c r="A84" s="25" t="s">
        <v>159</v>
      </c>
    </row>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x14ac:dyDescent="0.2">
      <c r="A105" s="66"/>
    </row>
    <row r="106" spans="1:1" hidden="1" x14ac:dyDescent="0.2">
      <c r="A106" s="25" t="s">
        <v>160</v>
      </c>
    </row>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x14ac:dyDescent="0.2">
      <c r="A127" s="66"/>
    </row>
    <row r="128" spans="1:1" hidden="1" x14ac:dyDescent="0.2">
      <c r="A128" s="25" t="s">
        <v>161</v>
      </c>
    </row>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outlineLevel="1" x14ac:dyDescent="0.2"/>
    <row r="146" spans="1:1" outlineLevel="1" x14ac:dyDescent="0.2"/>
    <row r="147" spans="1:1" outlineLevel="1" x14ac:dyDescent="0.2"/>
    <row r="148" spans="1:1" outlineLevel="1" x14ac:dyDescent="0.2"/>
    <row r="149" spans="1:1" x14ac:dyDescent="0.2">
      <c r="A149" s="66"/>
    </row>
    <row r="150" spans="1:1" hidden="1" x14ac:dyDescent="0.2">
      <c r="A150" s="25" t="s">
        <v>162</v>
      </c>
    </row>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outlineLevel="1" x14ac:dyDescent="0.2"/>
    <row r="166" spans="1:1" outlineLevel="1" x14ac:dyDescent="0.2"/>
    <row r="167" spans="1:1" outlineLevel="1" x14ac:dyDescent="0.2"/>
    <row r="168" spans="1:1" outlineLevel="1" x14ac:dyDescent="0.2"/>
    <row r="169" spans="1:1" outlineLevel="1" x14ac:dyDescent="0.2"/>
    <row r="170" spans="1:1" outlineLevel="1" x14ac:dyDescent="0.2"/>
    <row r="171" spans="1:1" x14ac:dyDescent="0.2">
      <c r="A171" s="66"/>
    </row>
    <row r="172" spans="1:1" hidden="1" x14ac:dyDescent="0.2">
      <c r="A172" s="25" t="s">
        <v>163</v>
      </c>
    </row>
    <row r="173" spans="1:1" hidden="1" outlineLevel="1" x14ac:dyDescent="0.2"/>
    <row r="174" spans="1:1" hidden="1" outlineLevel="1" x14ac:dyDescent="0.2">
      <c r="A174" s="62" t="s">
        <v>164</v>
      </c>
    </row>
    <row r="175" spans="1:1" hidden="1" outlineLevel="1" x14ac:dyDescent="0.2"/>
    <row r="176" spans="1:1" hidden="1" outlineLevel="1" x14ac:dyDescent="0.2"/>
    <row r="177" hidden="1" outlineLevel="1" x14ac:dyDescent="0.2"/>
    <row r="178" hidden="1" outlineLevel="1" x14ac:dyDescent="0.2"/>
    <row r="179" hidden="1" outlineLevel="1" x14ac:dyDescent="0.2"/>
    <row r="180" hidden="1" outlineLevel="1" x14ac:dyDescent="0.2"/>
    <row r="181" hidden="1" outlineLevel="1" x14ac:dyDescent="0.2"/>
    <row r="182" hidden="1" outlineLevel="1" x14ac:dyDescent="0.2"/>
    <row r="183" hidden="1" outlineLevel="1" x14ac:dyDescent="0.2"/>
    <row r="184" hidden="1" outlineLevel="1" x14ac:dyDescent="0.2"/>
    <row r="185" hidden="1" outlineLevel="1" x14ac:dyDescent="0.2"/>
    <row r="186" hidden="1" outlineLevel="1" x14ac:dyDescent="0.2"/>
    <row r="187" hidden="1" outlineLevel="1" x14ac:dyDescent="0.2"/>
    <row r="188" hidden="1" outlineLevel="1" x14ac:dyDescent="0.2"/>
    <row r="189" hidden="1" outlineLevel="1" x14ac:dyDescent="0.2"/>
    <row r="190" hidden="1" outlineLevel="1" x14ac:dyDescent="0.2"/>
    <row r="191" hidden="1" outlineLevel="1" x14ac:dyDescent="0.2"/>
    <row r="192" hidden="1" outlineLevel="1" x14ac:dyDescent="0.2"/>
    <row r="193" spans="1:1" hidden="1" outlineLevel="1" x14ac:dyDescent="0.2"/>
    <row r="194" spans="1:1" hidden="1" outlineLevel="1" x14ac:dyDescent="0.2"/>
    <row r="195" spans="1:1" hidden="1" outlineLevel="1" x14ac:dyDescent="0.2"/>
    <row r="196" spans="1:1" hidden="1" outlineLevel="1" x14ac:dyDescent="0.2">
      <c r="A196" s="62" t="s">
        <v>186</v>
      </c>
    </row>
    <row r="197" spans="1:1" hidden="1" outlineLevel="1" x14ac:dyDescent="0.2"/>
    <row r="198" spans="1:1" hidden="1" outlineLevel="1" x14ac:dyDescent="0.2"/>
    <row r="199" spans="1:1" hidden="1" outlineLevel="1" x14ac:dyDescent="0.2"/>
    <row r="200" spans="1:1" hidden="1" outlineLevel="1" x14ac:dyDescent="0.2"/>
    <row r="201" spans="1:1" hidden="1" outlineLevel="1" x14ac:dyDescent="0.2"/>
    <row r="202" spans="1:1" hidden="1" outlineLevel="1" x14ac:dyDescent="0.2"/>
    <row r="203" spans="1:1" hidden="1" outlineLevel="1" x14ac:dyDescent="0.2"/>
    <row r="204" spans="1:1" hidden="1" outlineLevel="1" x14ac:dyDescent="0.2"/>
    <row r="205" spans="1:1" hidden="1" outlineLevel="1" x14ac:dyDescent="0.2"/>
    <row r="206" spans="1:1" hidden="1" outlineLevel="1" x14ac:dyDescent="0.2"/>
    <row r="207" spans="1:1" hidden="1" outlineLevel="1" x14ac:dyDescent="0.2"/>
    <row r="208" spans="1:1" hidden="1" outlineLevel="1" x14ac:dyDescent="0.2"/>
    <row r="209" spans="1:1" hidden="1" outlineLevel="1" x14ac:dyDescent="0.2"/>
    <row r="210" spans="1:1" hidden="1" outlineLevel="1" x14ac:dyDescent="0.2"/>
    <row r="211" spans="1:1" hidden="1" outlineLevel="1" x14ac:dyDescent="0.2"/>
    <row r="212" spans="1:1" hidden="1" outlineLevel="1" x14ac:dyDescent="0.2"/>
    <row r="213" spans="1:1" hidden="1" outlineLevel="1" x14ac:dyDescent="0.2"/>
    <row r="214" spans="1:1" hidden="1" outlineLevel="1" x14ac:dyDescent="0.2"/>
    <row r="215" spans="1:1" hidden="1" outlineLevel="1" x14ac:dyDescent="0.2"/>
    <row r="216" spans="1:1" hidden="1" outlineLevel="1" x14ac:dyDescent="0.2"/>
    <row r="217" spans="1:1" hidden="1" outlineLevel="1" x14ac:dyDescent="0.2"/>
    <row r="218" spans="1:1" hidden="1" outlineLevel="1" x14ac:dyDescent="0.2">
      <c r="A218" s="62" t="s">
        <v>187</v>
      </c>
    </row>
    <row r="219" spans="1:1" hidden="1" outlineLevel="1" x14ac:dyDescent="0.2"/>
    <row r="220" spans="1:1" hidden="1" outlineLevel="1" x14ac:dyDescent="0.2"/>
    <row r="221" spans="1:1" hidden="1" outlineLevel="1" x14ac:dyDescent="0.2"/>
    <row r="222" spans="1:1" hidden="1" outlineLevel="1" x14ac:dyDescent="0.2"/>
    <row r="223" spans="1:1" hidden="1" outlineLevel="1" x14ac:dyDescent="0.2"/>
    <row r="224" spans="1:1" hidden="1" outlineLevel="1" x14ac:dyDescent="0.2"/>
    <row r="225" spans="1:1" hidden="1" outlineLevel="1" x14ac:dyDescent="0.2"/>
    <row r="226" spans="1:1" hidden="1" outlineLevel="1" x14ac:dyDescent="0.2"/>
    <row r="227" spans="1:1" hidden="1" outlineLevel="1" x14ac:dyDescent="0.2"/>
    <row r="228" spans="1:1" hidden="1" outlineLevel="1" x14ac:dyDescent="0.2"/>
    <row r="229" spans="1:1" hidden="1" outlineLevel="1" x14ac:dyDescent="0.2"/>
    <row r="230" spans="1:1" hidden="1" outlineLevel="1" x14ac:dyDescent="0.2"/>
    <row r="231" spans="1:1" hidden="1" outlineLevel="1" x14ac:dyDescent="0.2"/>
    <row r="232" spans="1:1" hidden="1" outlineLevel="1" x14ac:dyDescent="0.2"/>
    <row r="233" spans="1:1" hidden="1" outlineLevel="1" x14ac:dyDescent="0.2"/>
    <row r="234" spans="1:1" hidden="1" outlineLevel="1" x14ac:dyDescent="0.2"/>
    <row r="235" spans="1:1" hidden="1" outlineLevel="1" x14ac:dyDescent="0.2"/>
    <row r="236" spans="1:1" hidden="1" outlineLevel="1" x14ac:dyDescent="0.2"/>
    <row r="237" spans="1:1" hidden="1" outlineLevel="1" x14ac:dyDescent="0.2"/>
    <row r="238" spans="1:1" hidden="1" outlineLevel="1" x14ac:dyDescent="0.2"/>
    <row r="239" spans="1:1" hidden="1" outlineLevel="1" x14ac:dyDescent="0.2"/>
    <row r="240" spans="1:1" collapsed="1" x14ac:dyDescent="0.2">
      <c r="A240" s="66"/>
    </row>
    <row r="243" spans="1:1" x14ac:dyDescent="0.2">
      <c r="A243" s="23" t="s">
        <v>32</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showRowColHeaders="0" zoomScaleNormal="100" workbookViewId="0">
      <pane xSplit="1" topLeftCell="B1" activePane="topRight" state="frozenSplit"/>
      <selection pane="topRight"/>
    </sheetView>
  </sheetViews>
  <sheetFormatPr defaultRowHeight="11.25" outlineLevelRow="1" x14ac:dyDescent="0.2"/>
  <cols>
    <col min="1" max="1" width="32.5703125" style="43" bestFit="1" customWidth="1"/>
    <col min="2" max="5" width="19.28515625" style="43" customWidth="1"/>
    <col min="6" max="16384" width="9.140625" style="43"/>
  </cols>
  <sheetData>
    <row r="1" spans="1:21" x14ac:dyDescent="0.2">
      <c r="A1" s="48" t="s">
        <v>106</v>
      </c>
      <c r="M1" s="52" t="s">
        <v>130</v>
      </c>
      <c r="N1" s="52" t="s">
        <v>131</v>
      </c>
      <c r="U1" s="52" t="s">
        <v>217</v>
      </c>
    </row>
    <row r="2" spans="1:21" x14ac:dyDescent="0.2">
      <c r="B2" s="52" t="s">
        <v>119</v>
      </c>
      <c r="C2" s="52" t="s">
        <v>165</v>
      </c>
      <c r="D2" s="52" t="s">
        <v>188</v>
      </c>
      <c r="E2" s="52" t="s">
        <v>212</v>
      </c>
    </row>
    <row r="3" spans="1:21" x14ac:dyDescent="0.2">
      <c r="A3" s="50" t="s">
        <v>107</v>
      </c>
      <c r="B3" s="49" t="s">
        <v>48</v>
      </c>
      <c r="C3" s="49" t="s">
        <v>140</v>
      </c>
      <c r="D3" s="49" t="s">
        <v>173</v>
      </c>
      <c r="E3" s="49" t="s">
        <v>199</v>
      </c>
    </row>
    <row r="4" spans="1:21" x14ac:dyDescent="0.2">
      <c r="A4" s="51" t="s">
        <v>108</v>
      </c>
      <c r="B4" s="53">
        <v>43515.643368055556</v>
      </c>
      <c r="C4" s="53">
        <v>43515.646412037036</v>
      </c>
      <c r="D4" s="53">
        <v>43515.65079861111</v>
      </c>
      <c r="E4" s="53">
        <v>43515.652743055558</v>
      </c>
    </row>
    <row r="5" spans="1:21" x14ac:dyDescent="0.2">
      <c r="A5" s="51" t="s">
        <v>9</v>
      </c>
      <c r="B5" s="54">
        <v>245</v>
      </c>
      <c r="C5" s="54">
        <v>245</v>
      </c>
      <c r="D5" s="54">
        <v>245</v>
      </c>
      <c r="E5" s="54">
        <v>245</v>
      </c>
    </row>
    <row r="6" spans="1:21" x14ac:dyDescent="0.2">
      <c r="A6" s="51" t="s">
        <v>10</v>
      </c>
      <c r="B6" s="43">
        <v>161.771428571429</v>
      </c>
      <c r="C6" s="43">
        <v>161.771428571429</v>
      </c>
      <c r="D6" s="43">
        <v>161.771428571429</v>
      </c>
      <c r="E6" s="43">
        <v>161.771428571429</v>
      </c>
    </row>
    <row r="7" spans="1:21" x14ac:dyDescent="0.2">
      <c r="A7" s="51" t="s">
        <v>109</v>
      </c>
      <c r="B7" s="43">
        <v>12.979681473269709</v>
      </c>
      <c r="C7" s="43">
        <v>12.979681473269709</v>
      </c>
      <c r="D7" s="43">
        <v>12.979681473269709</v>
      </c>
      <c r="E7" s="43">
        <v>162.28918507354928</v>
      </c>
    </row>
    <row r="8" spans="1:21" x14ac:dyDescent="0.2">
      <c r="A8" s="51" t="s">
        <v>110</v>
      </c>
      <c r="B8" s="54">
        <v>4</v>
      </c>
      <c r="C8" s="63">
        <v>1</v>
      </c>
      <c r="D8" s="63">
        <v>3</v>
      </c>
      <c r="E8" s="63">
        <v>3</v>
      </c>
      <c r="F8" s="56"/>
    </row>
    <row r="9" spans="1:21" x14ac:dyDescent="0.2">
      <c r="A9" s="51" t="s">
        <v>111</v>
      </c>
      <c r="B9" s="57">
        <v>7.4811397654404148</v>
      </c>
      <c r="C9" s="57">
        <v>9.2437546130642154</v>
      </c>
      <c r="D9" s="57">
        <v>7.5511512357090416</v>
      </c>
      <c r="E9" s="57">
        <v>17.684244918414318</v>
      </c>
      <c r="F9" s="56"/>
    </row>
    <row r="10" spans="1:21" x14ac:dyDescent="0.2">
      <c r="A10" s="51" t="s">
        <v>112</v>
      </c>
      <c r="B10" s="43">
        <v>0.67324000356110525</v>
      </c>
      <c r="C10" s="56">
        <v>0.49489089888849946</v>
      </c>
      <c r="D10" s="56">
        <v>0.66570838487475181</v>
      </c>
      <c r="E10" s="56">
        <v>0.98827148129621822</v>
      </c>
      <c r="F10" s="56"/>
    </row>
    <row r="11" spans="1:21" x14ac:dyDescent="0.2">
      <c r="A11" s="51" t="s">
        <v>113</v>
      </c>
      <c r="B11" s="57">
        <v>0.66779400362045704</v>
      </c>
      <c r="C11" s="57">
        <v>0.49281226061232042</v>
      </c>
      <c r="D11" s="57">
        <v>0.66154707846240435</v>
      </c>
      <c r="E11" s="57">
        <v>0.98812608643625399</v>
      </c>
      <c r="F11" s="56"/>
    </row>
    <row r="12" spans="1:21" outlineLevel="1" x14ac:dyDescent="0.2">
      <c r="A12" s="51" t="s">
        <v>114</v>
      </c>
      <c r="B12" s="6">
        <v>6.0628661527359125</v>
      </c>
      <c r="C12" s="64">
        <v>6.263459683366416</v>
      </c>
      <c r="D12" s="64">
        <v>6.0766124273989428</v>
      </c>
      <c r="E12" s="64">
        <v>13.584234765240609</v>
      </c>
      <c r="F12" s="56"/>
    </row>
    <row r="13" spans="1:21" outlineLevel="1" x14ac:dyDescent="0.2">
      <c r="A13" s="51" t="s">
        <v>115</v>
      </c>
      <c r="B13" s="55">
        <v>3.7756477018056886E-2</v>
      </c>
      <c r="C13" s="65">
        <v>3.9294888945211479E-2</v>
      </c>
      <c r="D13" s="65">
        <v>3.7829544485168426E-2</v>
      </c>
      <c r="E13" s="65">
        <v>8.5027441807602591E-2</v>
      </c>
      <c r="F13" s="56"/>
    </row>
    <row r="14" spans="1:21" outlineLevel="1" x14ac:dyDescent="0.2">
      <c r="A14" s="51" t="s">
        <v>116</v>
      </c>
      <c r="B14" s="43">
        <v>9.4194882774084459</v>
      </c>
      <c r="C14" s="56"/>
      <c r="D14" s="56">
        <v>1.005824041151075</v>
      </c>
      <c r="E14" s="56">
        <v>0</v>
      </c>
      <c r="F14" s="56"/>
    </row>
    <row r="15" spans="1:21" outlineLevel="1" x14ac:dyDescent="0.2">
      <c r="A15" s="51" t="s">
        <v>117</v>
      </c>
      <c r="B15" s="43" t="s">
        <v>120</v>
      </c>
      <c r="C15" s="56" t="s">
        <v>166</v>
      </c>
      <c r="D15" s="56" t="s">
        <v>120</v>
      </c>
      <c r="E15" s="56" t="s">
        <v>120</v>
      </c>
      <c r="F15" s="56"/>
    </row>
    <row r="16" spans="1:21" outlineLevel="1" x14ac:dyDescent="0.2">
      <c r="A16" s="51" t="s">
        <v>122</v>
      </c>
      <c r="B16" s="43" t="s">
        <v>121</v>
      </c>
      <c r="C16" s="56"/>
      <c r="D16" s="56"/>
      <c r="E16" s="56"/>
      <c r="F16" s="56"/>
    </row>
    <row r="17" spans="1:6" outlineLevel="1" x14ac:dyDescent="0.2">
      <c r="A17" s="51" t="s">
        <v>124</v>
      </c>
      <c r="B17" s="43" t="s">
        <v>123</v>
      </c>
      <c r="C17" s="56"/>
      <c r="D17" s="56"/>
      <c r="E17" s="56"/>
      <c r="F17" s="56"/>
    </row>
    <row r="19" spans="1:6" outlineLevel="1" x14ac:dyDescent="0.2">
      <c r="A19" s="51" t="s">
        <v>118</v>
      </c>
      <c r="B19" s="43" t="s">
        <v>48</v>
      </c>
      <c r="C19" s="56" t="s">
        <v>140</v>
      </c>
      <c r="D19" s="56" t="s">
        <v>173</v>
      </c>
      <c r="E19" s="56" t="s">
        <v>199</v>
      </c>
      <c r="F19" s="56"/>
    </row>
    <row r="20" spans="1:6" outlineLevel="1" x14ac:dyDescent="0.2">
      <c r="A20" s="51" t="s">
        <v>73</v>
      </c>
      <c r="B20" s="57" t="s">
        <v>125</v>
      </c>
      <c r="C20" s="57" t="s">
        <v>167</v>
      </c>
      <c r="D20" s="57" t="s">
        <v>179</v>
      </c>
      <c r="E20" s="64"/>
      <c r="F20" s="56"/>
    </row>
    <row r="21" spans="1:6" outlineLevel="1" x14ac:dyDescent="0.2">
      <c r="A21" s="51" t="s">
        <v>1</v>
      </c>
      <c r="B21" s="57" t="s">
        <v>126</v>
      </c>
      <c r="C21" s="57" t="s">
        <v>168</v>
      </c>
      <c r="D21" s="67">
        <v>0.72974914370078048</v>
      </c>
      <c r="E21" s="67">
        <v>1.8763340380746309</v>
      </c>
      <c r="F21" s="56"/>
    </row>
    <row r="22" spans="1:6" outlineLevel="1" x14ac:dyDescent="0.2">
      <c r="A22" s="51" t="s">
        <v>2</v>
      </c>
      <c r="B22" s="57" t="s">
        <v>127</v>
      </c>
      <c r="C22" s="56"/>
      <c r="D22" s="67">
        <v>-6.0241532990979473E-2</v>
      </c>
      <c r="E22" s="67">
        <v>-0.11577928277067767</v>
      </c>
      <c r="F22" s="56"/>
    </row>
    <row r="23" spans="1:6" outlineLevel="1" x14ac:dyDescent="0.2">
      <c r="A23" s="51" t="s">
        <v>3</v>
      </c>
      <c r="B23" s="57" t="s">
        <v>128</v>
      </c>
      <c r="C23" s="56"/>
      <c r="D23" s="67">
        <v>0.41068934068424334</v>
      </c>
      <c r="E23" s="67">
        <v>0.18145143249361972</v>
      </c>
      <c r="F23" s="56"/>
    </row>
    <row r="24" spans="1:6" outlineLevel="1" x14ac:dyDescent="0.2">
      <c r="A24" s="51" t="s">
        <v>4</v>
      </c>
      <c r="B24" s="57" t="s">
        <v>129</v>
      </c>
      <c r="C24" s="56"/>
      <c r="D24" s="56"/>
      <c r="E24" s="56"/>
      <c r="F24" s="56"/>
    </row>
    <row r="25" spans="1:6" outlineLevel="1" x14ac:dyDescent="0.2"/>
  </sheetData>
  <sortState ref="A25:U25">
    <sortCondition ref="A1"/>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Data</vt:lpstr>
      <vt:lpstr>Stats 1</vt:lpstr>
      <vt:lpstr>Stats 2</vt:lpstr>
      <vt:lpstr>Stats 3</vt:lpstr>
      <vt:lpstr>Model 1.0</vt:lpstr>
      <vt:lpstr>Model 2.0</vt:lpstr>
      <vt:lpstr>Model 3.0</vt:lpstr>
      <vt:lpstr>Model 4.0</vt:lpstr>
      <vt:lpstr>Model Summaries</vt:lpstr>
      <vt:lpstr>Date</vt:lpstr>
      <vt:lpstr>X_1</vt:lpstr>
      <vt:lpstr>X_2</vt:lpstr>
      <vt:lpstr>X_3</vt:lpstr>
      <vt:lpstr>X_4</vt:lpstr>
      <vt:lpstr>X_5</vt:lpstr>
      <vt:lpstr>Y</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FacDS - Bob Nau</dc:creator>
  <cp:lastModifiedBy>FacDS - Bob Nau</cp:lastModifiedBy>
  <dcterms:created xsi:type="dcterms:W3CDTF">2019-02-19T20:13:24Z</dcterms:created>
  <dcterms:modified xsi:type="dcterms:W3CDTF">2019-02-21T21:12:45Z</dcterms:modified>
</cp:coreProperties>
</file>